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Sheet1" sheetId="1" r:id="rId1"/>
    <sheet name="Sheet2" sheetId="2" r:id="rId2"/>
    <sheet name="Sheet3" sheetId="3" r:id="rId3"/>
  </sheets>
  <definedNames>
    <definedName name="_Hlk134861737" localSheetId="0">'Sheet1'!#REF!</definedName>
    <definedName name="OLE_LINK1" localSheetId="0">'Sheet1'!$B$385</definedName>
    <definedName name="OLE_LINK2" localSheetId="0">'Sheet1'!$C$132</definedName>
    <definedName name="OLE_LINK3" localSheetId="0">'Sheet1'!$B$159</definedName>
    <definedName name="OLE_LINK8" localSheetId="0">'Sheet1'!$D$117</definedName>
    <definedName name="OLE_LINK9" localSheetId="0">'Sheet1'!$D$117</definedName>
    <definedName name="_xlnm.Print_Area" localSheetId="0">'Sheet1'!$A$1:$J$432</definedName>
    <definedName name="_xlnm.Print_Titles" localSheetId="0">'Sheet1'!$1:$8</definedName>
    <definedName name="Z_34E39C08_0BE6_4E36_AEFD_2420AD3B9028_.wvu.PrintArea" localSheetId="0" hidden="1">'Sheet1'!$A$1:$J$432</definedName>
    <definedName name="Z_34E39C08_0BE6_4E36_AEFD_2420AD3B9028_.wvu.PrintTitles" localSheetId="0" hidden="1">'Sheet1'!$1:$8</definedName>
    <definedName name="Z_911026B2_6069_47BC_9E13_7799E57CBC3C_.wvu.PrintArea" localSheetId="0" hidden="1">'Sheet1'!$A$1:$J$432</definedName>
    <definedName name="Z_911026B2_6069_47BC_9E13_7799E57CBC3C_.wvu.PrintTitles" localSheetId="0" hidden="1">'Sheet1'!$1:$8</definedName>
  </definedNames>
  <calcPr fullCalcOnLoad="1"/>
</workbook>
</file>

<file path=xl/sharedStrings.xml><?xml version="1.0" encoding="utf-8"?>
<sst xmlns="http://schemas.openxmlformats.org/spreadsheetml/2006/main" count="398" uniqueCount="296">
  <si>
    <t>(THE FIGURES HAVE NOT BEEN AUDITED)</t>
  </si>
  <si>
    <t xml:space="preserve">APEX HEALTHCARE BERHAD (473108-T) </t>
  </si>
  <si>
    <t>3 MONTHS ENDED</t>
  </si>
  <si>
    <t>PERIOD ENDED</t>
  </si>
  <si>
    <t>Note</t>
  </si>
  <si>
    <t>RM’000</t>
  </si>
  <si>
    <t>Revenue</t>
  </si>
  <si>
    <t>Cost of sales</t>
  </si>
  <si>
    <t>Gross profit</t>
  </si>
  <si>
    <t>Other income</t>
  </si>
  <si>
    <t>Selling &amp; marketing expenses</t>
  </si>
  <si>
    <t>Administrative expenses</t>
  </si>
  <si>
    <t>Other expenses</t>
  </si>
  <si>
    <t>Finance cost</t>
  </si>
  <si>
    <t>Negative goodwill arising from the acquisition of subsidiary</t>
  </si>
  <si>
    <t>-</t>
  </si>
  <si>
    <t xml:space="preserve">Share of profit of associate  </t>
  </si>
  <si>
    <t>Profit before tax</t>
  </si>
  <si>
    <t>Income tax expense</t>
  </si>
  <si>
    <t>Net profit for the period</t>
  </si>
  <si>
    <t>Attributable to:</t>
  </si>
  <si>
    <t>Equity holders of the parent</t>
  </si>
  <si>
    <t>Minority interest</t>
  </si>
  <si>
    <t>Earnings per share attributable to equity holders of the parent:</t>
  </si>
  <si>
    <t>Sen</t>
  </si>
  <si>
    <t>- Basic</t>
  </si>
  <si>
    <t>29</t>
  </si>
  <si>
    <t>- Diluted</t>
  </si>
  <si>
    <t>(Incorporated in Malaysia)</t>
  </si>
  <si>
    <t>The Condensed Consolidated Income Statements should be read in conjunction with the Group’s Audited Financial Statements for the year ended 31 December 2005 and the accompanying explanatory notes attached to the interim financial report.</t>
  </si>
  <si>
    <t>Audited</t>
  </si>
  <si>
    <t>As at</t>
  </si>
  <si>
    <t xml:space="preserve">As at </t>
  </si>
  <si>
    <t>31/12/2005</t>
  </si>
  <si>
    <t>(restated)</t>
  </si>
  <si>
    <t>Non-Current Assets</t>
  </si>
  <si>
    <t>Property, plant and equipment</t>
  </si>
  <si>
    <t>3 &amp; 11</t>
  </si>
  <si>
    <t>Investment properties</t>
  </si>
  <si>
    <t>Intangible assets</t>
  </si>
  <si>
    <t>Investment in associate</t>
  </si>
  <si>
    <t>Current Assets</t>
  </si>
  <si>
    <t>Inventories</t>
  </si>
  <si>
    <t>Trade and other receivables</t>
  </si>
  <si>
    <t>Deposits, bank and cash balances</t>
  </si>
  <si>
    <t>TOTAL ASSETS</t>
  </si>
  <si>
    <t>EQUITY AND LIABILITIES</t>
  </si>
  <si>
    <t>Equity attributable to equity holders of the parent</t>
  </si>
  <si>
    <t>Share capital</t>
  </si>
  <si>
    <t>Reserves</t>
  </si>
  <si>
    <t>Retained earnings</t>
  </si>
  <si>
    <t>Non-Current Liabilities</t>
  </si>
  <si>
    <t>Borrowings</t>
  </si>
  <si>
    <t>Deferred tax liabilities</t>
  </si>
  <si>
    <t>Current Liabilities</t>
  </si>
  <si>
    <t>Trade and other payables</t>
  </si>
  <si>
    <t>Current tax payable</t>
  </si>
  <si>
    <t>Dividend payable</t>
  </si>
  <si>
    <t>TOTAL EQUITY AND LIABILITIES</t>
  </si>
  <si>
    <t>Net Assets per share attributable to ordinary equity holders of the parent</t>
  </si>
  <si>
    <t>RM</t>
  </si>
  <si>
    <t>The Condensed Consolidated Balance Sheets should be read in conjunction with the Group’s Audited Financial Statements for the year ended 31 December 2005 and the accompanying explanatory notes attached to the interim financial report.</t>
  </si>
  <si>
    <t>TOTAL EQUITY</t>
  </si>
  <si>
    <t>TOTAL LIABILITIES</t>
  </si>
  <si>
    <t xml:space="preserve">Non-Distributable </t>
  </si>
  <si>
    <t>Distributable</t>
  </si>
  <si>
    <t>Revaluation &amp;</t>
  </si>
  <si>
    <t>Retained</t>
  </si>
  <si>
    <t>other reserves</t>
  </si>
  <si>
    <t>Profits</t>
  </si>
  <si>
    <t>Total</t>
  </si>
  <si>
    <t>Balance as at 1 January 2006</t>
  </si>
  <si>
    <t>Balance as at 1 January 2005</t>
  </si>
  <si>
    <t xml:space="preserve">Share </t>
  </si>
  <si>
    <t>Capital</t>
  </si>
  <si>
    <t>Premium</t>
  </si>
  <si>
    <t>Foreign currency translation, representing amount recognised  directly in equity</t>
  </si>
  <si>
    <t>INTERIM FINANCIAL REPORT FOR THE SECOND QUARTER ENDED 30 JUNE 2006</t>
  </si>
  <si>
    <t>30/06/2006</t>
  </si>
  <si>
    <t>30/06/2005</t>
  </si>
  <si>
    <t>CONDENSED CONSOLIDATED BALANCE SHEETS AS AT 30 JUNE 2006</t>
  </si>
  <si>
    <r>
      <t>30/06/2006</t>
    </r>
    <r>
      <rPr>
        <sz val="11"/>
        <rFont val="Times New Roman"/>
        <family val="1"/>
      </rPr>
      <t xml:space="preserve"> RM’000</t>
    </r>
  </si>
  <si>
    <t>CONDENSED CONSOLIDATED STATEMENT OF CHANGES IN EQUITY FOR THE PERIOD ENDED 30 JUNE 2006</t>
  </si>
  <si>
    <t>PERIOD ENDED 30 JUNE 2006</t>
  </si>
  <si>
    <t>Net profit for the 6-months period</t>
  </si>
  <si>
    <t>Total recognised income and expense for the period</t>
  </si>
  <si>
    <t>Issue of ordinary shares pursuant to  ESOS</t>
  </si>
  <si>
    <t>Balance as at 30 June 2006</t>
  </si>
  <si>
    <t>Balance as at 30 June 2005</t>
  </si>
  <si>
    <t>PERIOD ENDED 30 JUNE 2005</t>
  </si>
  <si>
    <r>
      <t>The Condensed Consolidated Statement of Changes in Equity should be read in conjunction with the Group’s Audited Financial Statements for the year ended 31 December 2005 and the accompanying explanatory notes attached to the interim financial report</t>
    </r>
    <r>
      <rPr>
        <sz val="11"/>
        <rFont val="Times New Roman"/>
        <family val="1"/>
      </rPr>
      <t>.</t>
    </r>
  </si>
  <si>
    <t xml:space="preserve">  </t>
  </si>
  <si>
    <t>CONDENSED CONSOLIDATED CASH FLOW STATEMENT FOR THE PERIOD ENDED 30 JUNE 2006</t>
  </si>
  <si>
    <t xml:space="preserve"> Period ended</t>
  </si>
  <si>
    <t>Period ended</t>
  </si>
  <si>
    <t>Cash flows from operating activities</t>
  </si>
  <si>
    <t xml:space="preserve">Profit before tax </t>
  </si>
  <si>
    <t>Adjustments:</t>
  </si>
  <si>
    <t>Depreciation and amortization</t>
  </si>
  <si>
    <t>Share of profit of associate</t>
  </si>
  <si>
    <t>Negative goodwill arising from acquisition of subsidiary</t>
  </si>
  <si>
    <t>Other non-cash items</t>
  </si>
  <si>
    <t>Inventories and receivables</t>
  </si>
  <si>
    <t>Payables</t>
  </si>
  <si>
    <t>Cash generated from operations</t>
  </si>
  <si>
    <t>Cash used in operating activities:</t>
  </si>
  <si>
    <t>Tax paid</t>
  </si>
  <si>
    <t>Cash flows from investing activities:</t>
  </si>
  <si>
    <t xml:space="preserve">Net cash inflow from acquisition of subsidiary </t>
  </si>
  <si>
    <t>Proceeds from disposal of property, plant and equipment</t>
  </si>
  <si>
    <t>Interest received</t>
  </si>
  <si>
    <t>Cash flows from financing activities:</t>
  </si>
  <si>
    <t>Proceeds from issue of shares</t>
  </si>
  <si>
    <t xml:space="preserve">Term loans (repaid)/ raised </t>
  </si>
  <si>
    <t>Other financing activities paid</t>
  </si>
  <si>
    <t>Net cash used in financing activities</t>
  </si>
  <si>
    <t>Net (decrease)/increase in cash and cash equivalents</t>
  </si>
  <si>
    <t>Cash and cash equivalents at the beginning of the financial year</t>
  </si>
  <si>
    <t>Cash and cash equivalents at the end of the financial period</t>
  </si>
  <si>
    <t xml:space="preserve">Operating profit before working capital changes: </t>
  </si>
  <si>
    <t>The Condensed Consolidated Cash Flow Statement should be read in conjunction with the Group’s Audited Financial Statements for the year ended 31 December 2005 and the accompanying explanatory notes attached to the interim financial report.</t>
  </si>
  <si>
    <t>NOTES TO THE INTERIM FINANCIAL REPORT FOR THE PERIOD ENDED 30 JUNE 2006</t>
  </si>
  <si>
    <t>Accounting policies and methods of computation</t>
  </si>
  <si>
    <t>The interim financial report has been prepared under the historical cost convention except for the revaluation of properties included within property, plant and equipment and investment properties.</t>
  </si>
  <si>
    <t>The interim financial report is unaudited and has been prepared in compliance with FRS No.134, “Interim Financial Reporting” and Paragraph 9.22 of the Listing Requirements of Bursa Malaysia Securities Berhad. It should be read in conjunction with the Group’s most recent audited financial statements for the year ended 31 December 2005.</t>
  </si>
  <si>
    <t>The significant accounting policies adopted are consistent with those adopted in the audited financial statements for the year ended 31 December 2005 except for the adoption of the following new/revised Financial Reporting Standards (“FRS”) effective for financial period beginning 1 January 2006:</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</si>
  <si>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</si>
  <si>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</si>
  <si>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</si>
  <si>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</si>
  <si>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</si>
  <si>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</si>
  <si>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</si>
  <si>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</si>
  <si>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</si>
  <si>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</si>
  <si>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</si>
  <si>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 xml:space="preserve">FRS 110 </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</si>
  <si>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</si>
  <si>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</si>
  <si>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</si>
  <si>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</si>
  <si>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</si>
  <si>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</si>
  <si>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</si>
  <si>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</si>
  <si>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</si>
  <si>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132</t>
  </si>
  <si>
    <t>Financial Instruments: Disclosure and Presentation</t>
  </si>
  <si>
    <t>FRS 133</t>
  </si>
  <si>
    <t>Earnings Per Share</t>
  </si>
  <si>
    <t>FRS 136</t>
  </si>
  <si>
    <t>Impairment of Assets</t>
  </si>
  <si>
    <t>FRS 138</t>
  </si>
  <si>
    <t>Intangible Assets</t>
  </si>
  <si>
    <t xml:space="preserve">FRS 140 </t>
  </si>
  <si>
    <t>Investment Property</t>
  </si>
  <si>
    <t>The adoption of these FRS does not have significant financial impact on the Group.</t>
  </si>
  <si>
    <t>Changes in accounting policies</t>
  </si>
  <si>
    <t>The following comparative amounts have been restated due to the adoption of new and revised FRSs:</t>
  </si>
  <si>
    <t>Comparatives</t>
  </si>
  <si>
    <t>At 31 December 2005</t>
  </si>
  <si>
    <t>Previously stated</t>
  </si>
  <si>
    <t>FRS 140</t>
  </si>
  <si>
    <t>Restated</t>
  </si>
  <si>
    <t>Property, Plant &amp; Equipment</t>
  </si>
  <si>
    <t>Investment Properties</t>
  </si>
  <si>
    <t>Adjustments</t>
  </si>
  <si>
    <t>The Auditors had reported without any qualifications on the Group’s audited financial statements for the year ended 31 December 2005.</t>
  </si>
  <si>
    <t>Audit report qualifications of the preceding annual financial statements</t>
  </si>
  <si>
    <t>NOTES TO THE INTERIM FINANCIAL REPORT FOR THE PERIOD ENDED 30 JUNE 2006 (continued)</t>
  </si>
  <si>
    <t>The Group’s interim operations are not affected materially by any seasonal or cyclical factors.</t>
  </si>
  <si>
    <t>There were no changes in estimates of amounts reported in the prior interim years of the current and prior financial years.</t>
  </si>
  <si>
    <t>Issuances, cancellations, repurchases, resale and repayments of debt and equity securities</t>
  </si>
  <si>
    <r>
      <t xml:space="preserve"> </t>
    </r>
    <r>
      <rPr>
        <u val="single"/>
        <sz val="12"/>
        <rFont val="Times New Roman"/>
        <family val="1"/>
      </rPr>
      <t>Seasonality or cyclicality of interim operations</t>
    </r>
  </si>
  <si>
    <t>Unusual items</t>
  </si>
  <si>
    <t>Changes in estimates of amounts reported in prior interim years of the current financial year or in prior financial year</t>
  </si>
  <si>
    <t>Segmental Reporting</t>
  </si>
  <si>
    <t>Dividends paid</t>
  </si>
  <si>
    <t>During the period ended 30 June 2006, the Company increased its issued and paid-up share capital to RM68,294,200 from RM 67,649,200 by way of issue of 645,000 ordinary shares of RM1.00 each following the exercise of share options by employees.</t>
  </si>
  <si>
    <t>Other than the above, there were no issuance and/or repayment of debt and equity securities, share buy-backs, share cancellations, shares held as treasury shares and resale of treasury shares during the period ended 30 June 2006.</t>
  </si>
  <si>
    <t>The amount of dividends paid during the current and previous interim periods were as follows:</t>
  </si>
  <si>
    <t>In respect of the financial year ended 31 December</t>
  </si>
  <si>
    <t>2005: Final Dividend of 5 sen gross per share less tax paid on 23 June 2006</t>
  </si>
  <si>
    <t>2004: Final Dividend of 5 sen gross per share less tax paid on 23 June 2005</t>
  </si>
  <si>
    <t>BUSINESS SEGMENTS</t>
  </si>
  <si>
    <t>Retailing and distribution</t>
  </si>
  <si>
    <t>GROUP</t>
  </si>
  <si>
    <t>Total Revenue</t>
  </si>
  <si>
    <t>Inter-segment revenue</t>
  </si>
  <si>
    <t>External Revenue</t>
  </si>
  <si>
    <t>Segment Results (external)</t>
  </si>
  <si>
    <t>Unallocated corporate expenses</t>
  </si>
  <si>
    <t>Finance costs</t>
  </si>
  <si>
    <t>Negative goodwill from the acquisition of subsidiary</t>
  </si>
  <si>
    <t>Share of results of associate</t>
  </si>
  <si>
    <t>Finance costs, net</t>
  </si>
  <si>
    <t>Manufac-turing</t>
  </si>
  <si>
    <t>Investment holding</t>
  </si>
  <si>
    <t>PERIOD ENDED 30/06/2006</t>
  </si>
  <si>
    <t>Segmental Reporting - cont'd</t>
  </si>
  <si>
    <t>PERIOD ENDED 30/06/2005</t>
  </si>
  <si>
    <t>Valuations of Property, Plant &amp; Equipment</t>
  </si>
  <si>
    <t>The carrying value of land and buildings is based on a valuation carried out in the year ended 31 December 2004 by independent qualified valuers using the comparison method to reflect the market value that have been brought forward, without amendments from that year's audited financial statements.</t>
  </si>
  <si>
    <t>Significant Post Balance Sheet Events</t>
  </si>
  <si>
    <t>Changes in Group Composition</t>
  </si>
  <si>
    <t>RM'000</t>
  </si>
  <si>
    <t>Changes in Contingent liabilities or Contingent assets.</t>
  </si>
  <si>
    <t>There were no contingent liabilities or contingent assets of the Group since the end of the last annual balance sheet date except as disclosed in note 27.</t>
  </si>
  <si>
    <t>Capital Commitments</t>
  </si>
  <si>
    <t>Capital commitments not provided for in the financial statements as at 30 June 2006 are as follows:</t>
  </si>
  <si>
    <t>Authorised and contracted for</t>
  </si>
  <si>
    <t>Authorised but not contracted for</t>
  </si>
  <si>
    <t>Related Party Transactions</t>
  </si>
  <si>
    <t>ADDITIONAL INFORMATION REQUIRED BY BURSA SECURITIES LISTING REQUIREMENTS</t>
  </si>
  <si>
    <t xml:space="preserve">Review of Performance </t>
  </si>
  <si>
    <t>Material changes in the profit before tax for the quarter</t>
  </si>
  <si>
    <t>Prospects</t>
  </si>
  <si>
    <t>Profit Forecast /Profit Guarantee</t>
  </si>
  <si>
    <t>Not applicable.</t>
  </si>
  <si>
    <t>Income Tax Expense</t>
  </si>
  <si>
    <t>There were no related party transactions during the period ended 30 June 2006.</t>
  </si>
  <si>
    <t>income tax</t>
  </si>
  <si>
    <t>deferred tax</t>
  </si>
  <si>
    <t>In respect of prior year:</t>
  </si>
  <si>
    <t>Sale of Unquoted Investments and/or Properties</t>
  </si>
  <si>
    <t>Quoted Securities</t>
  </si>
  <si>
    <t>(a)</t>
  </si>
  <si>
    <t>(b)</t>
  </si>
  <si>
    <t xml:space="preserve">In respect of current year: </t>
  </si>
  <si>
    <t>There were no sale of unquoted investments and/or properties during the period ended 30 June 2006.</t>
  </si>
  <si>
    <t>There were no acquisitions or disposals of quoted securities during the period ended 30 June 2006.</t>
  </si>
  <si>
    <t>There were no quoted securities held as at 30 June 2006.</t>
  </si>
  <si>
    <t>Status of Corporate Proposals</t>
  </si>
  <si>
    <t>Group Borrowings and Debt Securities</t>
  </si>
  <si>
    <t>Bank borrowings (Unsecured)</t>
  </si>
  <si>
    <t>Current</t>
  </si>
  <si>
    <t>Non-current</t>
  </si>
  <si>
    <t xml:space="preserve">Domestic </t>
  </si>
  <si>
    <t xml:space="preserve">Off Balance Sheet Financial Instruments </t>
  </si>
  <si>
    <t>Exchange gains or losses do not arise from such transactions as the rates used at transaction dates are similar to that adopted at settlement dates.</t>
  </si>
  <si>
    <t>The Group does not anticipate any market or credit risks arising from these financial instruments.</t>
  </si>
  <si>
    <t xml:space="preserve"> (c)</t>
  </si>
  <si>
    <t>Banks</t>
  </si>
  <si>
    <t>Others</t>
  </si>
  <si>
    <t>The Group's policy is that all foreign currency transactions are hedged by short-term forward contracts. These are translated to the functional currency of the respective entities of the Group at the rates specified in such forward contracts. The Group enters into these forward contracts to protect the Group from movements in exchange rates.</t>
  </si>
  <si>
    <t>The Group's bank borrowings denominated in Ringgit Malaysia as at 30 June 2006 were as follows:</t>
  </si>
  <si>
    <t>The Group did not have any non-current debt securities denominated either in Ringgit Malaysia or foreign currency as at 30 June 2006</t>
  </si>
  <si>
    <t xml:space="preserve">RM'000 </t>
  </si>
  <si>
    <t>equivalent</t>
  </si>
  <si>
    <t>Contractual</t>
  </si>
  <si>
    <t>rate</t>
  </si>
  <si>
    <t>Maturity</t>
  </si>
  <si>
    <t>date</t>
  </si>
  <si>
    <t>Contracted amount in foreign</t>
  </si>
  <si>
    <t>currency to the  nearest thousand</t>
  </si>
  <si>
    <t xml:space="preserve">APM has denied liability for any such losses and will vigorously defend the suit. APM has instructed its solicitors to seek redress against any party liable for such damage if the same is proven, including the insurers involved during the construction of the building. APM's solicitors have advised that it has a strong defence and is likely to succeed in avoiding liability for such damage and/or being indemnified for any liability by insurers of its contractors. </t>
  </si>
  <si>
    <t>Dividends</t>
  </si>
  <si>
    <t>Earnings per share</t>
  </si>
  <si>
    <t>Basic Earnings per share</t>
  </si>
  <si>
    <t>Profit after tax</t>
  </si>
  <si>
    <t>Weighted average number of ordinary shares in issue</t>
  </si>
  <si>
    <t>'000</t>
  </si>
  <si>
    <t>Basic earnings per share</t>
  </si>
  <si>
    <t>sen</t>
  </si>
  <si>
    <t>Diluted Earnings per share</t>
  </si>
  <si>
    <t>Adjustment for share options</t>
  </si>
  <si>
    <t>Weighted average number of ordinary shares in issue for diluted earnings per share</t>
  </si>
  <si>
    <t>Diluted earnings per share</t>
  </si>
  <si>
    <t>As reported in the previous quarter, the Company's wholly-owned subsidiary, Apex Pharmacy Marketing Sdn Bhd ("APM"), together with Stable Growth Sdn Bhd ("SGSB"), the main contractor for APM's new warehouse and corporate headquarters ("the Building") located at 2, Jalan SS13/5, Subang Jaya, 47500 Petaling Jaya,  (APM and SGSB are collectively known as "co-defendents"), had on 19 August 2005, been served with a writ of summons filed by Memory Tech Sdn Bhd ("Plaintiff"). The Plaintiff has claimed a sum of RM90,058.15 as damages and RM1,596,000 as consequential losses, arising from the alleged damage to the Plaintiff's building and resulting short circuit caused by a piece of roofing material that the Plaintiff alleges was blown off the roof of the Building while it was being constructed.</t>
  </si>
  <si>
    <t>Gain on disposal of subsidiary</t>
  </si>
  <si>
    <t>Dividends - 31 December 2005 (final)</t>
  </si>
  <si>
    <t>Dividends - 31 December 2004 (final)</t>
  </si>
  <si>
    <t>Profit on disposal of subsidiary</t>
  </si>
  <si>
    <t>Proceeds from disposal of subsidiary</t>
  </si>
  <si>
    <t>There were no unusual items that affected the assets, liabilities, equity, net income or cash flows for the period ended 30 June 2006 except for the negative goodwill arising from the acquisition of subsidiary as disclosed in the Income Statement.</t>
  </si>
  <si>
    <t>As at 17th August 2006, there has been no change in the status save as disclosed above.</t>
  </si>
  <si>
    <t>At 17th August 2006, the Group's outstanding forward foreign exchange contracts to hedge its foreign currency transactions are as follows -</t>
  </si>
  <si>
    <t>There were no corporate proposals announced but not completed as at 17th August 2006.</t>
  </si>
  <si>
    <t>The Board of Directors is pleased to declare the payment of an interim dividend of 5 sen gross per share less 28% tax in respect of the financial year ending 30 December 2006, resulting in a total dividend for the current financial year of 5 sen (Year 2005: Interim dividend of 5 sen gross per share less 28% tax).</t>
  </si>
  <si>
    <t>The date of the book closure for the interim dividend will be announced in due course.</t>
  </si>
  <si>
    <t>CONDENSED CONSOLIDATED INCOME STATEMENTS FOR THE PERIOD ENDED     30 JUNE 2006</t>
  </si>
  <si>
    <t>(Profit)/loss on disposal of property, plant and equipment</t>
  </si>
  <si>
    <t>Purchase of property, plant and equipment &amp; intangible assets</t>
  </si>
  <si>
    <t>Currency translation difference</t>
  </si>
  <si>
    <t>Other than the above, there were no significant events that had arisen subsequent to the end of this current period.</t>
  </si>
  <si>
    <t>Other than the disclosure in note 12, the Group did not undertake any business combinations, acquisitions or disposals of subsidiaries and long-term investments, restructuring or discontinuation of operations during the period ended 30 June 2006.</t>
  </si>
  <si>
    <t>Material Litigation</t>
  </si>
  <si>
    <t>The decrease in the profit before tax in the quarter under review as compared to the immediately preceding quarter is due  primarily to a one time recognition of RM 1.0 million negative goodwill in the first quarter of 2006, arising from the acquisition of Grafton Pharmasia Pte Ltd by the Group, as well as a greater contribution from higher margin products in the first quarter.</t>
  </si>
  <si>
    <t>Barring unforseen circumstances, the Board expects financial performance for the remainder of the financial year to be satisfactory.  Substantial investment in the Group's new and existing manufacturing plant, which is currently underway, will ensure the division's continued growth and competitiveness.</t>
  </si>
  <si>
    <t>Net cash generated from operating activities</t>
  </si>
  <si>
    <t>On 7th July 2006, the Company incorporated a new wholly owned subsidiary in Singapore, Avex Pharmaceuticals Pte Ltd, with an initial capital of SGD2.</t>
  </si>
  <si>
    <t>Net cash generated (used in)/from investing activities</t>
  </si>
  <si>
    <r>
      <t>Group operations performed in line with expectations. Xepa-Soul Pattinson has completed piling for its new production facility whilst the upgrading of air-handling systems in the existing plants is nearing completion. Apex Pharmacy Marketing continues to grow market share, and efforts are being made to limit the impact of rising transport, utilities and interest costs. Sales of Agnesia</t>
    </r>
    <r>
      <rPr>
        <sz val="11"/>
        <rFont val="Arial"/>
        <family val="0"/>
      </rPr>
      <t>®</t>
    </r>
    <r>
      <rPr>
        <sz val="11"/>
        <rFont val="Times New Roman"/>
        <family val="1"/>
      </rPr>
      <t xml:space="preserve"> medicated powders for the first half year are 17% higher than in the corresponding period last year.</t>
    </r>
  </si>
  <si>
    <t xml:space="preserve">For the second quarter ended 30 June 2006, AHB Group’s revenue was RM 54.8 million and profit before tax was RM 3.6 million.  Year to date profit before tax is RM 9.9 m on the back of revenue of RM 113 m. </t>
  </si>
  <si>
    <t>2.28 to 2.30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</si>
</sst>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SGD]\ #,##0.00_);\([$SGD]\ #,##0.00\)"/>
    <numFmt numFmtId="171" formatCode="[$SGD]\ #,##0.0_);\([$SGD]\ #,##0.0\)"/>
    <numFmt numFmtId="172" formatCode="[$SGD]\ #,##0_);\([$SGD]\ #,##0\)"/>
    <numFmt numFmtId="173" formatCode="[$USD]\ #,##0.00"/>
    <numFmt numFmtId="174" formatCode="[$USD]\ #,##0.0"/>
    <numFmt numFmtId="175" formatCode="[$USD]\ #,##0"/>
    <numFmt numFmtId="176" formatCode="[$GBP]\ #,##0.00"/>
    <numFmt numFmtId="177" formatCode="[$GBP]\ #,##0.0"/>
    <numFmt numFmtId="178" formatCode="[$GBP]\ #,##0"/>
    <numFmt numFmtId="179" formatCode="_(* #,##0.000_);_(* \(#,##0.000\);_(* &quot;-&quot;??_);_(@_)"/>
  </numFmts>
  <fonts count="17">
    <font>
      <sz val="10"/>
      <name val="Arial"/>
      <family val="0"/>
    </font>
    <font>
      <sz val="10"/>
      <name val="Times New Roman"/>
      <family val="1"/>
    </font>
    <font>
      <b/>
      <sz val="10"/>
      <name val="Times New Roman"/>
      <family val="1"/>
    </font>
    <font>
      <b/>
      <sz val="12"/>
      <name val="Times New Roman"/>
      <family val="1"/>
    </font>
    <font>
      <sz val="11"/>
      <name val="Times New Roman"/>
      <family val="1"/>
    </font>
    <font>
      <sz val="12"/>
      <name val="Times New Roman"/>
      <family val="1"/>
    </font>
    <font>
      <u val="single"/>
      <sz val="11"/>
      <name val="Times New Roman"/>
      <family val="1"/>
    </font>
    <font>
      <b/>
      <sz val="11"/>
      <name val="Times New Roman"/>
      <family val="1"/>
    </font>
    <font>
      <sz val="8"/>
      <name val="Arial"/>
      <family val="0"/>
    </font>
    <font>
      <sz val="11"/>
      <name val="Arial"/>
      <family val="0"/>
    </font>
    <font>
      <b/>
      <u val="single"/>
      <sz val="11"/>
      <name val="Times New Roman"/>
      <family val="1"/>
    </font>
    <font>
      <b/>
      <sz val="10"/>
      <name val="Helv 10pt"/>
      <family val="0"/>
    </font>
    <font>
      <u val="single"/>
      <sz val="12"/>
      <name val="Times New Roman"/>
      <family val="1"/>
    </font>
    <font>
      <sz val="7"/>
      <name val="Times New Roman"/>
      <family val="1"/>
    </font>
    <font>
      <sz val="10.5"/>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0" fontId="7" fillId="0" borderId="0" xfId="0" applyFont="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right" vertical="top" wrapText="1"/>
    </xf>
    <xf numFmtId="0" fontId="5" fillId="0" borderId="0" xfId="0" applyFont="1" applyAlignment="1">
      <alignment horizontal="center" vertical="top" wrapText="1"/>
    </xf>
    <xf numFmtId="0" fontId="3" fillId="0" borderId="0" xfId="0" applyFont="1" applyAlignment="1">
      <alignment horizontal="right" vertical="top" wrapText="1"/>
    </xf>
    <xf numFmtId="0" fontId="5"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left"/>
    </xf>
    <xf numFmtId="0" fontId="9" fillId="0" borderId="0" xfId="0" applyFont="1" applyAlignment="1">
      <alignment/>
    </xf>
    <xf numFmtId="0" fontId="7" fillId="0" borderId="0" xfId="0" applyFont="1" applyAlignment="1">
      <alignment horizontal="center"/>
    </xf>
    <xf numFmtId="0" fontId="4" fillId="0" borderId="0" xfId="0" applyFont="1" applyAlignment="1">
      <alignment vertical="top" wrapText="1"/>
    </xf>
    <xf numFmtId="0" fontId="7" fillId="0" borderId="0" xfId="0" applyFont="1" applyAlignment="1">
      <alignment horizontal="right" wrapText="1"/>
    </xf>
    <xf numFmtId="0" fontId="7" fillId="0" borderId="1" xfId="0" applyFont="1" applyBorder="1" applyAlignment="1">
      <alignment horizontal="right" wrapText="1"/>
    </xf>
    <xf numFmtId="0" fontId="10" fillId="0" borderId="0" xfId="0" applyFont="1" applyAlignment="1">
      <alignment horizontal="right" wrapText="1"/>
    </xf>
    <xf numFmtId="43" fontId="7" fillId="0" borderId="0" xfId="15" applyFont="1" applyAlignment="1">
      <alignment horizontal="right" vertical="top" wrapText="1"/>
    </xf>
    <xf numFmtId="169" fontId="7" fillId="0" borderId="0" xfId="15" applyNumberFormat="1" applyFont="1" applyAlignment="1">
      <alignment horizontal="right" vertical="top" wrapText="1"/>
    </xf>
    <xf numFmtId="169" fontId="4" fillId="0" borderId="0" xfId="15" applyNumberFormat="1" applyFont="1" applyAlignment="1">
      <alignment horizontal="right" wrapText="1"/>
    </xf>
    <xf numFmtId="169" fontId="4" fillId="0" borderId="1" xfId="15" applyNumberFormat="1" applyFont="1" applyBorder="1" applyAlignment="1">
      <alignment horizontal="right" wrapText="1"/>
    </xf>
    <xf numFmtId="169" fontId="4" fillId="0" borderId="0" xfId="15" applyNumberFormat="1" applyFont="1" applyAlignment="1">
      <alignment horizontal="right" vertical="top" wrapText="1"/>
    </xf>
    <xf numFmtId="169" fontId="4" fillId="0" borderId="0" xfId="15" applyNumberFormat="1" applyFont="1" applyAlignment="1">
      <alignment vertical="top" wrapText="1"/>
    </xf>
    <xf numFmtId="169" fontId="7" fillId="0" borderId="0" xfId="15" applyNumberFormat="1" applyFont="1" applyAlignment="1">
      <alignment horizontal="right" wrapText="1"/>
    </xf>
    <xf numFmtId="169" fontId="4" fillId="0" borderId="0" xfId="15" applyNumberFormat="1" applyFont="1" applyAlignment="1">
      <alignment horizontal="center" wrapText="1"/>
    </xf>
    <xf numFmtId="169" fontId="7" fillId="0" borderId="2" xfId="15" applyNumberFormat="1" applyFont="1" applyBorder="1" applyAlignment="1">
      <alignment horizontal="right" wrapText="1"/>
    </xf>
    <xf numFmtId="169" fontId="0" fillId="0" borderId="0" xfId="0" applyNumberFormat="1" applyAlignment="1">
      <alignment/>
    </xf>
    <xf numFmtId="0" fontId="7" fillId="0" borderId="0" xfId="0" applyFont="1" applyAlignment="1">
      <alignment horizontal="justify" wrapText="1"/>
    </xf>
    <xf numFmtId="169" fontId="7" fillId="0" borderId="0" xfId="15" applyNumberFormat="1" applyFont="1" applyBorder="1" applyAlignment="1">
      <alignment horizontal="right" wrapText="1"/>
    </xf>
    <xf numFmtId="169" fontId="4" fillId="0" borderId="3" xfId="15" applyNumberFormat="1" applyFont="1" applyBorder="1" applyAlignment="1">
      <alignment horizontal="right" wrapText="1"/>
    </xf>
    <xf numFmtId="0" fontId="4" fillId="0" borderId="1" xfId="0" applyFont="1" applyBorder="1" applyAlignment="1">
      <alignment horizontal="right" vertical="top" wrapText="1"/>
    </xf>
    <xf numFmtId="169" fontId="7" fillId="0" borderId="3" xfId="15" applyNumberFormat="1" applyFont="1" applyBorder="1" applyAlignment="1">
      <alignment horizontal="right" wrapText="1"/>
    </xf>
    <xf numFmtId="169" fontId="4" fillId="0" borderId="3" xfId="15" applyNumberFormat="1" applyFont="1" applyBorder="1" applyAlignment="1">
      <alignment horizontal="center" wrapText="1"/>
    </xf>
    <xf numFmtId="169" fontId="4" fillId="0" borderId="0" xfId="15" applyNumberFormat="1" applyFont="1" applyBorder="1" applyAlignment="1">
      <alignment horizontal="right" vertical="top" wrapText="1"/>
    </xf>
    <xf numFmtId="169" fontId="7" fillId="0" borderId="4" xfId="15" applyNumberFormat="1" applyFont="1" applyBorder="1" applyAlignment="1">
      <alignment horizontal="right" wrapText="1"/>
    </xf>
    <xf numFmtId="169" fontId="4" fillId="0" borderId="3" xfId="15" applyNumberFormat="1" applyFont="1" applyBorder="1" applyAlignment="1">
      <alignment horizontal="right" vertical="top" wrapText="1"/>
    </xf>
    <xf numFmtId="169" fontId="4" fillId="0" borderId="0" xfId="15" applyNumberFormat="1" applyFont="1" applyAlignment="1">
      <alignment wrapText="1"/>
    </xf>
    <xf numFmtId="169" fontId="4" fillId="0" borderId="0" xfId="15" applyNumberFormat="1" applyFont="1" applyBorder="1" applyAlignment="1">
      <alignment horizontal="right" wrapText="1"/>
    </xf>
    <xf numFmtId="169" fontId="4" fillId="0" borderId="3" xfId="15" applyNumberFormat="1" applyFont="1" applyBorder="1" applyAlignment="1">
      <alignment horizontal="justify" wrapText="1"/>
    </xf>
    <xf numFmtId="0" fontId="10" fillId="0" borderId="0" xfId="0" applyFont="1" applyBorder="1" applyAlignment="1">
      <alignment horizontal="right" wrapText="1"/>
    </xf>
    <xf numFmtId="0" fontId="4" fillId="0" borderId="0" xfId="0" applyFont="1" applyAlignment="1">
      <alignment horizontal="justify" wrapText="1"/>
    </xf>
    <xf numFmtId="0" fontId="7" fillId="0" borderId="0" xfId="0" applyFont="1" applyAlignment="1">
      <alignment/>
    </xf>
    <xf numFmtId="0" fontId="7" fillId="0" borderId="0" xfId="0" applyFont="1" applyAlignment="1">
      <alignment horizontal="justify"/>
    </xf>
    <xf numFmtId="0" fontId="4" fillId="0" borderId="0" xfId="0" applyFont="1" applyAlignment="1">
      <alignment horizontal="right" wrapText="1"/>
    </xf>
    <xf numFmtId="0" fontId="1"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top" wrapText="1"/>
    </xf>
    <xf numFmtId="169" fontId="9" fillId="0" borderId="0" xfId="15" applyNumberFormat="1" applyFont="1" applyAlignment="1">
      <alignment/>
    </xf>
    <xf numFmtId="0" fontId="7" fillId="0" borderId="0" xfId="0" applyFont="1" applyAlignment="1">
      <alignment horizontal="left" vertical="top" wrapText="1"/>
    </xf>
    <xf numFmtId="0" fontId="10" fillId="0" borderId="0" xfId="0" applyFont="1" applyAlignment="1">
      <alignment horizontal="right" vertical="top" wrapText="1"/>
    </xf>
    <xf numFmtId="0" fontId="7" fillId="0" borderId="0" xfId="0" applyFont="1" applyBorder="1" applyAlignment="1">
      <alignment horizontal="right" vertical="top" wrapText="1"/>
    </xf>
    <xf numFmtId="0" fontId="4" fillId="0" borderId="0" xfId="0" applyFont="1" applyBorder="1" applyAlignment="1">
      <alignment horizontal="right" vertical="top" wrapText="1"/>
    </xf>
    <xf numFmtId="169" fontId="7" fillId="0" borderId="2" xfId="15" applyNumberFormat="1" applyFont="1" applyBorder="1" applyAlignment="1">
      <alignment horizontal="right" vertical="top" wrapText="1"/>
    </xf>
    <xf numFmtId="169" fontId="4" fillId="0" borderId="5" xfId="15" applyNumberFormat="1" applyFont="1" applyBorder="1" applyAlignment="1">
      <alignment horizontal="right" vertical="top" wrapText="1"/>
    </xf>
    <xf numFmtId="169" fontId="7" fillId="0" borderId="5" xfId="15" applyNumberFormat="1" applyFont="1" applyBorder="1" applyAlignment="1">
      <alignment horizontal="right" vertical="top" wrapText="1"/>
    </xf>
    <xf numFmtId="43" fontId="7" fillId="0" borderId="6" xfId="15" applyFont="1" applyBorder="1" applyAlignment="1">
      <alignment horizontal="right" vertical="top" wrapText="1"/>
    </xf>
    <xf numFmtId="0" fontId="9" fillId="0" borderId="0" xfId="0" applyFont="1" applyAlignment="1">
      <alignment horizontal="right"/>
    </xf>
    <xf numFmtId="0" fontId="10" fillId="0" borderId="0" xfId="0" applyFont="1" applyAlignment="1">
      <alignment/>
    </xf>
    <xf numFmtId="0" fontId="5" fillId="0" borderId="0" xfId="0" applyFont="1" applyAlignment="1">
      <alignment horizontal="left" indent="2"/>
    </xf>
    <xf numFmtId="0" fontId="2"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3" fontId="4" fillId="0" borderId="0" xfId="0" applyNumberFormat="1" applyFont="1" applyAlignment="1">
      <alignment/>
    </xf>
    <xf numFmtId="0" fontId="4" fillId="0" borderId="0" xfId="0" applyFont="1" applyAlignment="1">
      <alignment horizontal="justify"/>
    </xf>
    <xf numFmtId="0" fontId="4" fillId="0" borderId="0" xfId="0" applyFont="1" applyAlignment="1">
      <alignment horizontal="left" indent="2"/>
    </xf>
    <xf numFmtId="0" fontId="7" fillId="0" borderId="0" xfId="0" applyFont="1" applyAlignment="1">
      <alignment horizontal="right"/>
    </xf>
    <xf numFmtId="0" fontId="4" fillId="0" borderId="0" xfId="0" applyFont="1" applyAlignment="1">
      <alignment horizontal="left" wrapText="1"/>
    </xf>
    <xf numFmtId="0" fontId="4" fillId="0" borderId="0" xfId="0" applyFont="1" applyAlignment="1">
      <alignment/>
    </xf>
    <xf numFmtId="0" fontId="0" fillId="0" borderId="3" xfId="0" applyBorder="1" applyAlignment="1">
      <alignment horizontal="right"/>
    </xf>
    <xf numFmtId="0" fontId="7" fillId="0" borderId="3" xfId="0" applyFont="1" applyBorder="1" applyAlignment="1">
      <alignment horizontal="right"/>
    </xf>
    <xf numFmtId="169" fontId="4" fillId="0" borderId="0" xfId="15" applyNumberFormat="1" applyFont="1" applyAlignment="1">
      <alignment/>
    </xf>
    <xf numFmtId="169" fontId="0" fillId="0" borderId="0" xfId="15" applyNumberFormat="1" applyAlignment="1">
      <alignment/>
    </xf>
    <xf numFmtId="169" fontId="4" fillId="0" borderId="0" xfId="15" applyNumberFormat="1" applyFont="1" applyAlignment="1">
      <alignment horizontal="justify"/>
    </xf>
    <xf numFmtId="169" fontId="4" fillId="0" borderId="0" xfId="15" applyNumberFormat="1" applyFont="1" applyAlignment="1">
      <alignment horizontal="left" indent="2"/>
    </xf>
    <xf numFmtId="169" fontId="7" fillId="0" borderId="0" xfId="15" applyNumberFormat="1" applyFont="1" applyAlignment="1">
      <alignment/>
    </xf>
    <xf numFmtId="169" fontId="4" fillId="0" borderId="3" xfId="15" applyNumberFormat="1" applyFont="1" applyBorder="1" applyAlignment="1">
      <alignment/>
    </xf>
    <xf numFmtId="169" fontId="7" fillId="0" borderId="4" xfId="15" applyNumberFormat="1" applyFont="1" applyBorder="1" applyAlignment="1">
      <alignment/>
    </xf>
    <xf numFmtId="0" fontId="3" fillId="0" borderId="0" xfId="0" applyFont="1" applyAlignment="1">
      <alignment horizontal="justify"/>
    </xf>
    <xf numFmtId="15" fontId="3" fillId="0" borderId="0" xfId="0" applyNumberFormat="1" applyFont="1" applyAlignment="1">
      <alignment horizontal="justify"/>
    </xf>
    <xf numFmtId="0" fontId="2" fillId="0" borderId="0" xfId="0" applyFont="1" applyAlignment="1">
      <alignment horizontal="justify"/>
    </xf>
    <xf numFmtId="0" fontId="0" fillId="0" borderId="0" xfId="0" applyFont="1" applyAlignment="1">
      <alignment/>
    </xf>
    <xf numFmtId="0" fontId="3" fillId="0" borderId="0" xfId="0" applyFont="1" applyAlignment="1">
      <alignment/>
    </xf>
    <xf numFmtId="0" fontId="5" fillId="0" borderId="0" xfId="0" applyFont="1" applyAlignment="1">
      <alignment/>
    </xf>
    <xf numFmtId="3" fontId="0" fillId="0" borderId="0" xfId="0" applyNumberFormat="1" applyAlignment="1">
      <alignment/>
    </xf>
    <xf numFmtId="0" fontId="12" fillId="0" borderId="0" xfId="0" applyFont="1" applyAlignment="1">
      <alignment horizontal="left" indent="2"/>
    </xf>
    <xf numFmtId="0" fontId="11" fillId="0" borderId="0" xfId="0" applyFont="1" applyAlignment="1">
      <alignment/>
    </xf>
    <xf numFmtId="0" fontId="3" fillId="0" borderId="0" xfId="0" applyFont="1" applyAlignment="1">
      <alignment horizontal="left"/>
    </xf>
    <xf numFmtId="0" fontId="3" fillId="0" borderId="0" xfId="0" applyFont="1" applyAlignment="1">
      <alignment horizontal="right"/>
    </xf>
    <xf numFmtId="169" fontId="6" fillId="0" borderId="0" xfId="15" applyNumberFormat="1" applyFont="1" applyAlignment="1">
      <alignment horizontal="left" indent="2"/>
    </xf>
    <xf numFmtId="169" fontId="6" fillId="0" borderId="0" xfId="15" applyNumberFormat="1" applyFont="1" applyAlignment="1">
      <alignment/>
    </xf>
    <xf numFmtId="169" fontId="4" fillId="0" borderId="3" xfId="15" applyNumberFormat="1" applyFont="1" applyBorder="1" applyAlignment="1">
      <alignment horizontal="left" indent="2"/>
    </xf>
    <xf numFmtId="37" fontId="4" fillId="0" borderId="0" xfId="15" applyNumberFormat="1" applyFont="1" applyAlignment="1">
      <alignment/>
    </xf>
    <xf numFmtId="169" fontId="7" fillId="0" borderId="5" xfId="15" applyNumberFormat="1" applyFont="1" applyBorder="1" applyAlignment="1">
      <alignment/>
    </xf>
    <xf numFmtId="169" fontId="7" fillId="0" borderId="5" xfId="15" applyNumberFormat="1" applyFont="1" applyBorder="1" applyAlignment="1">
      <alignment horizontal="left" indent="2"/>
    </xf>
    <xf numFmtId="0" fontId="12" fillId="0" borderId="0" xfId="0" applyFont="1" applyAlignment="1">
      <alignment horizontal="justify"/>
    </xf>
    <xf numFmtId="0" fontId="5" fillId="0" borderId="0" xfId="0" applyFont="1" applyAlignment="1">
      <alignment horizontal="justify"/>
    </xf>
    <xf numFmtId="0" fontId="4" fillId="0" borderId="0" xfId="0" applyFont="1" applyAlignment="1">
      <alignment horizontal="left" indent="1"/>
    </xf>
    <xf numFmtId="0" fontId="4" fillId="0" borderId="0" xfId="0" applyFont="1" applyAlignment="1">
      <alignment horizontal="left" indent="3"/>
    </xf>
    <xf numFmtId="0" fontId="0" fillId="0" borderId="0" xfId="0" applyBorder="1" applyAlignment="1">
      <alignment/>
    </xf>
    <xf numFmtId="0" fontId="4" fillId="0" borderId="0" xfId="0" applyFont="1" applyBorder="1" applyAlignment="1">
      <alignment horizontal="justify" vertical="top" wrapText="1"/>
    </xf>
    <xf numFmtId="0" fontId="4" fillId="0" borderId="0" xfId="0" applyFont="1" applyBorder="1" applyAlignment="1">
      <alignment/>
    </xf>
    <xf numFmtId="0" fontId="4" fillId="0" borderId="3" xfId="0" applyFont="1" applyBorder="1" applyAlignment="1">
      <alignment horizontal="right" wrapText="1"/>
    </xf>
    <xf numFmtId="0" fontId="4" fillId="0" borderId="3" xfId="0" applyFont="1" applyBorder="1" applyAlignment="1">
      <alignment/>
    </xf>
    <xf numFmtId="0" fontId="4" fillId="0" borderId="3" xfId="0" applyFont="1" applyFill="1" applyBorder="1" applyAlignment="1">
      <alignment horizontal="right" wrapText="1"/>
    </xf>
    <xf numFmtId="0" fontId="6" fillId="0" borderId="0" xfId="0" applyFont="1" applyBorder="1" applyAlignment="1">
      <alignment horizontal="justify" vertical="top" wrapText="1"/>
    </xf>
    <xf numFmtId="43" fontId="4" fillId="0" borderId="0" xfId="15" applyFont="1" applyBorder="1" applyAlignment="1">
      <alignment horizontal="right" vertical="top" wrapText="1"/>
    </xf>
    <xf numFmtId="37" fontId="4" fillId="0" borderId="0" xfId="0" applyNumberFormat="1" applyFont="1" applyBorder="1" applyAlignment="1">
      <alignment horizontal="right" vertical="top" wrapText="1"/>
    </xf>
    <xf numFmtId="37" fontId="4" fillId="0" borderId="0" xfId="0" applyNumberFormat="1" applyFont="1" applyAlignment="1">
      <alignment/>
    </xf>
    <xf numFmtId="0" fontId="12" fillId="0" borderId="0" xfId="0" applyFont="1" applyAlignment="1">
      <alignment horizontal="left"/>
    </xf>
    <xf numFmtId="0" fontId="5" fillId="0" borderId="0" xfId="0" applyFont="1" applyAlignment="1">
      <alignment/>
    </xf>
    <xf numFmtId="0" fontId="12" fillId="0" borderId="0" xfId="0" applyFont="1" applyAlignment="1">
      <alignment/>
    </xf>
    <xf numFmtId="37" fontId="4" fillId="0" borderId="5" xfId="0" applyNumberFormat="1" applyFont="1" applyBorder="1" applyAlignment="1">
      <alignment horizontal="right" vertical="top" wrapText="1"/>
    </xf>
    <xf numFmtId="37" fontId="4" fillId="0" borderId="5" xfId="0" applyNumberFormat="1" applyFont="1" applyBorder="1" applyAlignment="1">
      <alignment/>
    </xf>
    <xf numFmtId="0" fontId="0" fillId="0" borderId="3" xfId="0" applyBorder="1" applyAlignment="1">
      <alignment/>
    </xf>
    <xf numFmtId="0" fontId="7" fillId="0" borderId="3" xfId="0" applyFont="1" applyBorder="1" applyAlignment="1">
      <alignment horizontal="right" wrapText="1"/>
    </xf>
    <xf numFmtId="0" fontId="5" fillId="0" borderId="0" xfId="0" applyFont="1" applyAlignment="1">
      <alignment wrapText="1"/>
    </xf>
    <xf numFmtId="0" fontId="0" fillId="0" borderId="5" xfId="0" applyBorder="1" applyAlignment="1">
      <alignment/>
    </xf>
    <xf numFmtId="0" fontId="5" fillId="0" borderId="0" xfId="0" applyFont="1" applyBorder="1" applyAlignment="1">
      <alignment wrapText="1"/>
    </xf>
    <xf numFmtId="0" fontId="5" fillId="0" borderId="0" xfId="0" applyFont="1" applyBorder="1" applyAlignment="1">
      <alignment vertical="top" wrapText="1"/>
    </xf>
    <xf numFmtId="0" fontId="7" fillId="0" borderId="3" xfId="0" applyFont="1" applyBorder="1" applyAlignment="1">
      <alignment horizontal="left" wrapText="1"/>
    </xf>
    <xf numFmtId="37" fontId="0" fillId="0" borderId="0" xfId="0" applyNumberFormat="1" applyAlignment="1">
      <alignment/>
    </xf>
    <xf numFmtId="37" fontId="4" fillId="0" borderId="0" xfId="0" applyNumberFormat="1" applyFont="1" applyAlignment="1">
      <alignment vertical="top" wrapText="1"/>
    </xf>
    <xf numFmtId="37" fontId="4" fillId="0" borderId="0" xfId="0" applyNumberFormat="1" applyFont="1" applyAlignment="1">
      <alignment/>
    </xf>
    <xf numFmtId="37" fontId="4" fillId="0" borderId="0" xfId="0" applyNumberFormat="1" applyFont="1" applyBorder="1" applyAlignment="1">
      <alignment vertical="top" wrapText="1"/>
    </xf>
    <xf numFmtId="37" fontId="4" fillId="0" borderId="5" xfId="0" applyNumberFormat="1" applyFont="1" applyBorder="1" applyAlignment="1">
      <alignment vertical="top" wrapText="1"/>
    </xf>
    <xf numFmtId="0" fontId="5" fillId="0" borderId="5" xfId="0" applyFont="1" applyBorder="1" applyAlignment="1">
      <alignment wrapText="1"/>
    </xf>
    <xf numFmtId="43" fontId="4" fillId="0" borderId="0" xfId="15" applyFont="1" applyBorder="1" applyAlignment="1">
      <alignment vertical="top" wrapText="1"/>
    </xf>
    <xf numFmtId="37" fontId="4" fillId="0" borderId="7" xfId="0" applyNumberFormat="1" applyFont="1" applyBorder="1" applyAlignment="1">
      <alignment vertical="top" wrapText="1"/>
    </xf>
    <xf numFmtId="37" fontId="4" fillId="0" borderId="7" xfId="0" applyNumberFormat="1" applyFont="1" applyBorder="1" applyAlignment="1">
      <alignment/>
    </xf>
    <xf numFmtId="37" fontId="7" fillId="0" borderId="5" xfId="0" applyNumberFormat="1" applyFont="1" applyBorder="1" applyAlignment="1">
      <alignment vertical="top" wrapText="1"/>
    </xf>
    <xf numFmtId="37" fontId="4" fillId="0" borderId="0" xfId="0" applyNumberFormat="1" applyFont="1" applyBorder="1" applyAlignment="1">
      <alignment wrapText="1"/>
    </xf>
    <xf numFmtId="37" fontId="4" fillId="0" borderId="0" xfId="0" applyNumberFormat="1" applyFont="1" applyBorder="1" applyAlignment="1">
      <alignment/>
    </xf>
    <xf numFmtId="0" fontId="5" fillId="0" borderId="0" xfId="0" applyFont="1" applyBorder="1" applyAlignment="1">
      <alignment horizontal="left" wrapText="1" indent="1"/>
    </xf>
    <xf numFmtId="0" fontId="5" fillId="0" borderId="0" xfId="0" applyFont="1" applyBorder="1" applyAlignment="1">
      <alignment horizontal="left" vertical="top" wrapText="1" indent="1"/>
    </xf>
    <xf numFmtId="37" fontId="7" fillId="0" borderId="0" xfId="0" applyNumberFormat="1" applyFont="1" applyBorder="1" applyAlignment="1">
      <alignment vertical="top" wrapText="1"/>
    </xf>
    <xf numFmtId="37" fontId="4" fillId="0" borderId="4" xfId="0" applyNumberFormat="1" applyFont="1" applyBorder="1" applyAlignment="1">
      <alignment vertical="top" wrapText="1"/>
    </xf>
    <xf numFmtId="37" fontId="4" fillId="0" borderId="4" xfId="0" applyNumberFormat="1" applyFont="1" applyBorder="1" applyAlignment="1">
      <alignment/>
    </xf>
    <xf numFmtId="37" fontId="7" fillId="0" borderId="4" xfId="0" applyNumberFormat="1" applyFont="1" applyBorder="1" applyAlignment="1">
      <alignment vertical="top" wrapText="1"/>
    </xf>
    <xf numFmtId="0" fontId="5" fillId="0" borderId="4" xfId="0" applyFont="1" applyBorder="1" applyAlignment="1">
      <alignment vertical="top" wrapText="1"/>
    </xf>
    <xf numFmtId="0" fontId="0" fillId="0" borderId="4" xfId="0" applyBorder="1" applyAlignment="1">
      <alignment/>
    </xf>
    <xf numFmtId="0" fontId="6" fillId="0" borderId="0" xfId="0" applyFont="1" applyAlignment="1">
      <alignment horizontal="right"/>
    </xf>
    <xf numFmtId="3" fontId="4" fillId="0" borderId="4" xfId="0" applyNumberFormat="1" applyFont="1" applyBorder="1" applyAlignment="1">
      <alignment/>
    </xf>
    <xf numFmtId="0" fontId="4" fillId="0" borderId="0" xfId="0" applyFont="1" applyAlignment="1">
      <alignment horizontal="right" vertical="top"/>
    </xf>
    <xf numFmtId="0" fontId="4" fillId="0" borderId="7" xfId="0" applyFont="1" applyBorder="1" applyAlignment="1">
      <alignment horizontal="right"/>
    </xf>
    <xf numFmtId="0" fontId="4" fillId="0" borderId="7" xfId="0" applyFont="1" applyBorder="1" applyAlignment="1">
      <alignment/>
    </xf>
    <xf numFmtId="0" fontId="4" fillId="0" borderId="7" xfId="0" applyFont="1" applyBorder="1" applyAlignment="1">
      <alignment horizontal="left" indent="2"/>
    </xf>
    <xf numFmtId="0" fontId="4" fillId="0" borderId="4" xfId="0" applyFont="1" applyBorder="1" applyAlignment="1">
      <alignment horizontal="left" indent="2"/>
    </xf>
    <xf numFmtId="0" fontId="4" fillId="0" borderId="4" xfId="0" applyFont="1" applyBorder="1" applyAlignment="1">
      <alignment/>
    </xf>
    <xf numFmtId="0" fontId="1" fillId="0" borderId="0" xfId="0" applyFont="1" applyAlignment="1">
      <alignment horizontal="right"/>
    </xf>
    <xf numFmtId="0" fontId="1" fillId="0" borderId="5" xfId="0" applyFont="1" applyBorder="1" applyAlignment="1">
      <alignment horizontal="right"/>
    </xf>
    <xf numFmtId="0" fontId="4" fillId="0" borderId="5" xfId="0" applyFont="1" applyBorder="1" applyAlignment="1">
      <alignment horizontal="right"/>
    </xf>
    <xf numFmtId="0" fontId="4" fillId="0" borderId="1" xfId="0" applyFont="1" applyBorder="1" applyAlignment="1">
      <alignment/>
    </xf>
    <xf numFmtId="0" fontId="4" fillId="0" borderId="7" xfId="0" applyFont="1" applyBorder="1" applyAlignment="1">
      <alignment/>
    </xf>
    <xf numFmtId="0" fontId="4" fillId="0" borderId="1" xfId="0" applyFont="1" applyBorder="1" applyAlignment="1">
      <alignment horizontal="right"/>
    </xf>
    <xf numFmtId="0" fontId="4" fillId="0" borderId="8" xfId="0" applyFont="1" applyBorder="1" applyAlignment="1">
      <alignment horizontal="right" vertical="top" wrapText="1"/>
    </xf>
    <xf numFmtId="0" fontId="4" fillId="0" borderId="8" xfId="0" applyFont="1" applyBorder="1" applyAlignment="1">
      <alignment/>
    </xf>
    <xf numFmtId="0" fontId="0" fillId="0" borderId="8" xfId="0" applyBorder="1" applyAlignment="1">
      <alignment horizontal="right"/>
    </xf>
    <xf numFmtId="0" fontId="7" fillId="0" borderId="8" xfId="0" applyFont="1" applyBorder="1" applyAlignment="1">
      <alignment vertical="top" wrapText="1"/>
    </xf>
    <xf numFmtId="0" fontId="0" fillId="0" borderId="8" xfId="0" applyBorder="1" applyAlignment="1">
      <alignment/>
    </xf>
    <xf numFmtId="0" fontId="4" fillId="0" borderId="1" xfId="0" applyFont="1" applyBorder="1" applyAlignment="1">
      <alignment horizontal="left" indent="2"/>
    </xf>
    <xf numFmtId="0" fontId="4" fillId="0" borderId="1" xfId="0" applyFont="1" applyBorder="1" applyAlignment="1">
      <alignment/>
    </xf>
    <xf numFmtId="0" fontId="10" fillId="0" borderId="0" xfId="0" applyFont="1" applyAlignment="1">
      <alignment horizontal="right"/>
    </xf>
    <xf numFmtId="43" fontId="7" fillId="0" borderId="4" xfId="15" applyFont="1" applyBorder="1" applyAlignment="1">
      <alignment/>
    </xf>
    <xf numFmtId="37" fontId="4" fillId="0" borderId="3" xfId="0" applyNumberFormat="1" applyFont="1" applyBorder="1" applyAlignment="1">
      <alignment/>
    </xf>
    <xf numFmtId="37" fontId="4" fillId="0" borderId="0" xfId="15" applyNumberFormat="1" applyFont="1" applyAlignment="1">
      <alignment/>
    </xf>
    <xf numFmtId="37" fontId="4" fillId="0" borderId="4" xfId="0" applyNumberFormat="1" applyFont="1" applyBorder="1" applyAlignment="1">
      <alignment/>
    </xf>
    <xf numFmtId="0" fontId="14" fillId="0" borderId="0" xfId="0" applyFont="1" applyAlignment="1">
      <alignment horizontal="right" wrapText="1"/>
    </xf>
    <xf numFmtId="0" fontId="0" fillId="2" borderId="0" xfId="0" applyFill="1" applyAlignment="1">
      <alignment/>
    </xf>
    <xf numFmtId="169" fontId="9" fillId="0" borderId="0" xfId="0" applyNumberFormat="1" applyFont="1" applyAlignment="1">
      <alignment/>
    </xf>
    <xf numFmtId="37" fontId="4" fillId="0" borderId="0" xfId="15" applyNumberFormat="1" applyFont="1" applyFill="1" applyAlignment="1">
      <alignment/>
    </xf>
    <xf numFmtId="169" fontId="4" fillId="0" borderId="3" xfId="15" applyNumberFormat="1" applyFont="1" applyFill="1" applyBorder="1" applyAlignment="1">
      <alignment horizontal="left" indent="2"/>
    </xf>
    <xf numFmtId="169" fontId="7" fillId="0" borderId="5" xfId="15" applyNumberFormat="1" applyFont="1" applyFill="1" applyBorder="1" applyAlignment="1">
      <alignment/>
    </xf>
    <xf numFmtId="43" fontId="7" fillId="0" borderId="0" xfId="15" applyFont="1" applyBorder="1" applyAlignment="1">
      <alignment horizontal="right" vertical="top" wrapText="1"/>
    </xf>
    <xf numFmtId="169" fontId="7" fillId="0" borderId="0" xfId="15" applyNumberFormat="1" applyFont="1" applyFill="1" applyAlignment="1">
      <alignment/>
    </xf>
    <xf numFmtId="169" fontId="4" fillId="0" borderId="0" xfId="15" applyNumberFormat="1" applyFont="1" applyFill="1" applyAlignment="1">
      <alignment/>
    </xf>
    <xf numFmtId="169" fontId="4" fillId="0" borderId="0" xfId="15" applyNumberFormat="1" applyFont="1" applyFill="1" applyAlignment="1">
      <alignment horizontal="left" indent="2"/>
    </xf>
    <xf numFmtId="169" fontId="7" fillId="0" borderId="5" xfId="15" applyNumberFormat="1" applyFont="1" applyFill="1" applyBorder="1" applyAlignment="1">
      <alignment horizontal="left" indent="2"/>
    </xf>
    <xf numFmtId="169" fontId="7" fillId="0" borderId="4" xfId="15" applyNumberFormat="1" applyFont="1" applyFill="1" applyBorder="1" applyAlignment="1">
      <alignment/>
    </xf>
    <xf numFmtId="43" fontId="4" fillId="0" borderId="0" xfId="15" applyFont="1" applyFill="1" applyAlignment="1">
      <alignment/>
    </xf>
    <xf numFmtId="37" fontId="4" fillId="0" borderId="0" xfId="0" applyNumberFormat="1" applyFont="1" applyFill="1" applyAlignment="1">
      <alignment vertical="top" wrapText="1"/>
    </xf>
    <xf numFmtId="37" fontId="4" fillId="0" borderId="0" xfId="0" applyNumberFormat="1" applyFont="1" applyFill="1" applyAlignment="1">
      <alignment/>
    </xf>
    <xf numFmtId="37" fontId="4" fillId="0" borderId="0" xfId="0" applyNumberFormat="1" applyFont="1" applyFill="1" applyBorder="1" applyAlignment="1">
      <alignment vertical="top" wrapText="1"/>
    </xf>
    <xf numFmtId="43" fontId="4" fillId="0" borderId="0" xfId="15" applyFont="1" applyFill="1" applyBorder="1" applyAlignment="1">
      <alignment vertical="top" wrapText="1"/>
    </xf>
    <xf numFmtId="37" fontId="4" fillId="0" borderId="5" xfId="0" applyNumberFormat="1" applyFont="1" applyFill="1" applyBorder="1" applyAlignment="1">
      <alignment vertical="top" wrapText="1"/>
    </xf>
    <xf numFmtId="37" fontId="7" fillId="0" borderId="5" xfId="0" applyNumberFormat="1" applyFont="1" applyFill="1" applyBorder="1" applyAlignment="1">
      <alignment vertical="top" wrapText="1"/>
    </xf>
    <xf numFmtId="37" fontId="4" fillId="0" borderId="7" xfId="0" applyNumberFormat="1" applyFont="1" applyFill="1" applyBorder="1" applyAlignment="1">
      <alignment vertical="top" wrapText="1"/>
    </xf>
    <xf numFmtId="37" fontId="4" fillId="0" borderId="7" xfId="0" applyNumberFormat="1" applyFont="1" applyFill="1" applyBorder="1" applyAlignment="1">
      <alignment/>
    </xf>
    <xf numFmtId="37" fontId="4" fillId="0" borderId="0" xfId="0" applyNumberFormat="1" applyFont="1" applyFill="1" applyBorder="1" applyAlignment="1">
      <alignment wrapText="1"/>
    </xf>
    <xf numFmtId="37" fontId="4" fillId="0" borderId="0" xfId="0" applyNumberFormat="1" applyFont="1" applyFill="1" applyBorder="1" applyAlignment="1">
      <alignment/>
    </xf>
    <xf numFmtId="37" fontId="4" fillId="0" borderId="4" xfId="0" applyNumberFormat="1" applyFont="1" applyFill="1" applyBorder="1" applyAlignment="1">
      <alignment vertical="top" wrapText="1"/>
    </xf>
    <xf numFmtId="37" fontId="4" fillId="0" borderId="4" xfId="0" applyNumberFormat="1" applyFont="1" applyFill="1" applyBorder="1" applyAlignment="1">
      <alignment/>
    </xf>
    <xf numFmtId="37" fontId="7" fillId="0" borderId="4" xfId="0" applyNumberFormat="1" applyFont="1" applyFill="1" applyBorder="1" applyAlignment="1">
      <alignment vertical="top" wrapText="1"/>
    </xf>
    <xf numFmtId="43" fontId="7" fillId="0" borderId="4" xfId="15" applyNumberFormat="1" applyFont="1" applyBorder="1" applyAlignment="1">
      <alignment/>
    </xf>
    <xf numFmtId="0" fontId="4" fillId="0" borderId="0" xfId="0" applyFont="1" applyFill="1" applyAlignment="1">
      <alignment horizontal="right" vertical="top"/>
    </xf>
    <xf numFmtId="0" fontId="0" fillId="0" borderId="0" xfId="0" applyFill="1" applyAlignment="1">
      <alignment/>
    </xf>
    <xf numFmtId="169" fontId="4" fillId="0" borderId="0" xfId="15" applyNumberFormat="1" applyFont="1" applyFill="1" applyAlignment="1">
      <alignment/>
    </xf>
    <xf numFmtId="37" fontId="4" fillId="0" borderId="0" xfId="0" applyNumberFormat="1" applyFont="1" applyFill="1" applyAlignment="1">
      <alignment/>
    </xf>
    <xf numFmtId="37" fontId="4" fillId="0" borderId="3" xfId="0" applyNumberFormat="1" applyFont="1" applyFill="1" applyBorder="1" applyAlignment="1">
      <alignment/>
    </xf>
    <xf numFmtId="37" fontId="4" fillId="0" borderId="4" xfId="0" applyNumberFormat="1" applyFont="1" applyFill="1" applyBorder="1" applyAlignment="1">
      <alignment/>
    </xf>
    <xf numFmtId="0" fontId="4" fillId="0" borderId="0" xfId="0" applyFont="1" applyFill="1" applyAlignment="1">
      <alignment/>
    </xf>
    <xf numFmtId="172" fontId="4" fillId="0" borderId="0" xfId="0" applyNumberFormat="1" applyFont="1" applyFill="1" applyAlignment="1">
      <alignment/>
    </xf>
    <xf numFmtId="0" fontId="4" fillId="0" borderId="0" xfId="0" applyFont="1" applyFill="1" applyAlignment="1">
      <alignment horizontal="right"/>
    </xf>
    <xf numFmtId="15" fontId="4" fillId="0" borderId="0" xfId="0" applyNumberFormat="1" applyFont="1" applyFill="1" applyAlignment="1">
      <alignment/>
    </xf>
    <xf numFmtId="175" fontId="4" fillId="0" borderId="0" xfId="0" applyNumberFormat="1" applyFont="1" applyFill="1" applyAlignment="1">
      <alignment horizontal="right"/>
    </xf>
    <xf numFmtId="3" fontId="4" fillId="0" borderId="4" xfId="0" applyNumberFormat="1" applyFont="1" applyFill="1" applyBorder="1" applyAlignment="1">
      <alignment/>
    </xf>
    <xf numFmtId="43" fontId="4" fillId="0" borderId="0" xfId="0" applyNumberFormat="1" applyFont="1" applyFill="1" applyAlignment="1">
      <alignment horizontal="right"/>
    </xf>
    <xf numFmtId="0" fontId="7" fillId="0" borderId="0" xfId="0" applyFont="1" applyAlignment="1">
      <alignment horizontal="justify" wrapText="1"/>
    </xf>
    <xf numFmtId="0" fontId="5" fillId="0" borderId="0" xfId="0" applyFont="1" applyAlignment="1">
      <alignment horizontal="justify" vertical="top" wrapText="1"/>
    </xf>
    <xf numFmtId="0" fontId="4" fillId="0" borderId="0" xfId="0" applyFont="1" applyAlignment="1">
      <alignment horizontal="right" wrapText="1"/>
    </xf>
    <xf numFmtId="0" fontId="7" fillId="0" borderId="0" xfId="0" applyFont="1" applyBorder="1" applyAlignment="1">
      <alignment horizontal="right" vertical="top" wrapText="1"/>
    </xf>
    <xf numFmtId="0" fontId="7" fillId="0" borderId="1" xfId="0" applyFont="1" applyBorder="1" applyAlignment="1">
      <alignment horizontal="right" vertical="top" wrapText="1"/>
    </xf>
    <xf numFmtId="0" fontId="7" fillId="0" borderId="0" xfId="0" applyFont="1" applyAlignment="1">
      <alignment horizontal="left" vertical="top" wrapText="1"/>
    </xf>
    <xf numFmtId="0" fontId="7" fillId="0" borderId="0" xfId="0" applyFont="1" applyAlignment="1">
      <alignment horizontal="left" wrapText="1"/>
    </xf>
    <xf numFmtId="0" fontId="4" fillId="0" borderId="0" xfId="0" applyFont="1" applyAlignment="1">
      <alignment horizontal="left" wrapText="1"/>
    </xf>
    <xf numFmtId="0" fontId="10"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vertical="top" wrapText="1"/>
    </xf>
    <xf numFmtId="0" fontId="6" fillId="0" borderId="0" xfId="0" applyFont="1" applyAlignment="1">
      <alignment horizontal="left"/>
    </xf>
    <xf numFmtId="0" fontId="4" fillId="0" borderId="0" xfId="0" applyFont="1" applyFill="1" applyAlignment="1">
      <alignment horizontal="justify" wrapText="1"/>
    </xf>
    <xf numFmtId="0" fontId="4" fillId="0" borderId="0" xfId="0" applyFont="1" applyAlignment="1">
      <alignment horizontal="justify" wrapText="1"/>
    </xf>
    <xf numFmtId="0" fontId="12" fillId="0" borderId="0" xfId="0" applyFont="1" applyAlignment="1">
      <alignment horizontal="left"/>
    </xf>
    <xf numFmtId="0" fontId="4" fillId="0" borderId="0" xfId="0" applyFont="1" applyAlignment="1">
      <alignment horizontal="center"/>
    </xf>
    <xf numFmtId="0" fontId="0" fillId="0" borderId="0" xfId="0" applyAlignment="1">
      <alignment horizontal="left" wrapText="1"/>
    </xf>
    <xf numFmtId="0" fontId="4" fillId="0" borderId="0" xfId="0" applyFont="1" applyAlignment="1">
      <alignment horizontal="left"/>
    </xf>
    <xf numFmtId="0" fontId="4" fillId="0" borderId="3" xfId="0" applyFont="1" applyBorder="1" applyAlignment="1">
      <alignment horizontal="center"/>
    </xf>
    <xf numFmtId="0" fontId="5" fillId="0" borderId="0" xfId="0" applyFont="1" applyBorder="1" applyAlignment="1">
      <alignment horizontal="left" wrapText="1" indent="1"/>
    </xf>
    <xf numFmtId="0" fontId="13"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990600</xdr:colOff>
      <xdr:row>2</xdr:row>
      <xdr:rowOff>76200</xdr:rowOff>
    </xdr:to>
    <xdr:pic>
      <xdr:nvPicPr>
        <xdr:cNvPr id="1" name="Picture 1"/>
        <xdr:cNvPicPr preferRelativeResize="1">
          <a:picLocks noChangeAspect="1"/>
        </xdr:cNvPicPr>
      </xdr:nvPicPr>
      <xdr:blipFill>
        <a:blip r:embed="rId1"/>
        <a:stretch>
          <a:fillRect/>
        </a:stretch>
      </xdr:blipFill>
      <xdr:spPr>
        <a:xfrm>
          <a:off x="266700" y="0"/>
          <a:ext cx="9906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3"/>
  <sheetViews>
    <sheetView tabSelected="1" view="pageBreakPreview" zoomScaleSheetLayoutView="100" workbookViewId="0" topLeftCell="A385">
      <selection activeCell="D399" sqref="D399"/>
    </sheetView>
  </sheetViews>
  <sheetFormatPr defaultColWidth="9.140625" defaultRowHeight="12.75"/>
  <cols>
    <col min="1" max="1" width="4.00390625" style="2" customWidth="1"/>
    <col min="2" max="2" width="32.57421875" style="0" customWidth="1"/>
    <col min="3" max="3" width="6.421875" style="0" customWidth="1"/>
    <col min="4" max="4" width="12.7109375" style="0" customWidth="1"/>
    <col min="5" max="5" width="11.7109375" style="0" customWidth="1"/>
    <col min="6" max="6" width="0.71875" style="0" customWidth="1"/>
    <col min="7" max="7" width="12.7109375" style="0" customWidth="1"/>
    <col min="8" max="8" width="12.57421875" style="0" customWidth="1"/>
    <col min="9" max="9" width="0.71875" style="0" customWidth="1"/>
    <col min="10" max="10" width="12.421875" style="0" customWidth="1"/>
  </cols>
  <sheetData>
    <row r="1" s="47" customFormat="1" ht="15">
      <c r="A1" s="48"/>
    </row>
    <row r="2" s="47" customFormat="1" ht="15">
      <c r="A2" s="48"/>
    </row>
    <row r="3" s="47" customFormat="1" ht="6.75" customHeight="1">
      <c r="A3" s="48"/>
    </row>
    <row r="4" spans="1:9" s="47" customFormat="1" ht="15">
      <c r="A4" s="48"/>
      <c r="B4" s="13" t="s">
        <v>1</v>
      </c>
      <c r="C4" s="48"/>
      <c r="D4" s="48"/>
      <c r="E4" s="48"/>
      <c r="F4" s="48"/>
      <c r="G4" s="48"/>
      <c r="H4" s="48"/>
      <c r="I4" s="48"/>
    </row>
    <row r="5" spans="1:9" s="47" customFormat="1" ht="15">
      <c r="A5" s="48"/>
      <c r="B5" s="48" t="s">
        <v>28</v>
      </c>
      <c r="C5" s="48"/>
      <c r="D5" s="48"/>
      <c r="E5" s="13"/>
      <c r="F5" s="48"/>
      <c r="G5" s="48"/>
      <c r="H5" s="48"/>
      <c r="I5" s="48"/>
    </row>
    <row r="6" spans="1:9" s="1" customFormat="1" ht="6" customHeight="1">
      <c r="A6" s="2"/>
      <c r="B6" s="2"/>
      <c r="C6" s="2"/>
      <c r="D6" s="2"/>
      <c r="E6" s="15"/>
      <c r="F6" s="2"/>
      <c r="G6" s="2"/>
      <c r="H6" s="2"/>
      <c r="I6" s="2"/>
    </row>
    <row r="7" spans="1:9" s="1" customFormat="1" ht="15">
      <c r="A7" s="2"/>
      <c r="B7" s="218" t="s">
        <v>77</v>
      </c>
      <c r="C7" s="218"/>
      <c r="D7" s="218"/>
      <c r="E7" s="218"/>
      <c r="F7" s="218"/>
      <c r="G7" s="218"/>
      <c r="H7" s="218"/>
      <c r="I7" s="13"/>
    </row>
    <row r="8" spans="1:9" s="1" customFormat="1" ht="15" customHeight="1">
      <c r="A8" s="2"/>
      <c r="B8" s="218" t="s">
        <v>0</v>
      </c>
      <c r="C8" s="218"/>
      <c r="D8" s="218"/>
      <c r="E8" s="218"/>
      <c r="F8" s="218"/>
      <c r="G8" s="218"/>
      <c r="H8" s="218"/>
      <c r="I8" s="13"/>
    </row>
    <row r="9" spans="1:9" s="1" customFormat="1" ht="8.25" customHeight="1">
      <c r="A9" s="2"/>
      <c r="B9" s="2"/>
      <c r="C9" s="2"/>
      <c r="D9" s="2"/>
      <c r="E9" s="2"/>
      <c r="F9" s="2"/>
      <c r="G9" s="2"/>
      <c r="H9" s="2"/>
      <c r="I9" s="2"/>
    </row>
    <row r="10" spans="1:9" s="1" customFormat="1" ht="27" customHeight="1">
      <c r="A10" s="2"/>
      <c r="B10" s="209" t="s">
        <v>281</v>
      </c>
      <c r="C10" s="209"/>
      <c r="D10" s="209"/>
      <c r="E10" s="209"/>
      <c r="F10" s="209"/>
      <c r="G10" s="209"/>
      <c r="H10" s="209"/>
      <c r="I10" s="43"/>
    </row>
    <row r="12" spans="2:9" ht="15" customHeight="1">
      <c r="B12" s="3"/>
      <c r="C12" s="4"/>
      <c r="D12" s="219" t="s">
        <v>2</v>
      </c>
      <c r="E12" s="219"/>
      <c r="F12" s="44"/>
      <c r="G12" s="219" t="s">
        <v>3</v>
      </c>
      <c r="H12" s="219"/>
      <c r="I12" s="44"/>
    </row>
    <row r="13" spans="2:9" ht="15">
      <c r="B13" s="3"/>
      <c r="C13" s="8" t="s">
        <v>4</v>
      </c>
      <c r="D13" s="6" t="s">
        <v>78</v>
      </c>
      <c r="E13" s="6" t="s">
        <v>79</v>
      </c>
      <c r="F13" s="6"/>
      <c r="G13" s="6" t="s">
        <v>78</v>
      </c>
      <c r="H13" s="6" t="s">
        <v>79</v>
      </c>
      <c r="I13" s="6"/>
    </row>
    <row r="14" spans="2:9" ht="15" customHeight="1" thickBot="1">
      <c r="B14" s="3"/>
      <c r="C14" s="6"/>
      <c r="D14" s="33" t="s">
        <v>5</v>
      </c>
      <c r="E14" s="33" t="s">
        <v>5</v>
      </c>
      <c r="F14" s="33"/>
      <c r="G14" s="33" t="s">
        <v>5</v>
      </c>
      <c r="H14" s="33" t="s">
        <v>5</v>
      </c>
      <c r="I14" s="33"/>
    </row>
    <row r="15" spans="2:9" ht="18" customHeight="1">
      <c r="B15" s="4" t="s">
        <v>6</v>
      </c>
      <c r="C15" s="8">
        <v>10</v>
      </c>
      <c r="D15" s="26">
        <v>54869.941</v>
      </c>
      <c r="E15" s="26">
        <v>48664</v>
      </c>
      <c r="F15" s="26"/>
      <c r="G15" s="26">
        <v>112954.035</v>
      </c>
      <c r="H15" s="26">
        <v>101536</v>
      </c>
      <c r="I15" s="26"/>
    </row>
    <row r="16" spans="2:9" ht="18" customHeight="1">
      <c r="B16" s="3" t="s">
        <v>7</v>
      </c>
      <c r="C16" s="8"/>
      <c r="D16" s="32">
        <f>-42632.214-114.931</f>
        <v>-42747.145</v>
      </c>
      <c r="E16" s="32">
        <v>-36659</v>
      </c>
      <c r="F16" s="32"/>
      <c r="G16" s="32">
        <f>-86312.349-169.603</f>
        <v>-86481.952</v>
      </c>
      <c r="H16" s="32">
        <f>-75935.809+4.757</f>
        <v>-75931.052</v>
      </c>
      <c r="I16" s="32"/>
    </row>
    <row r="17" spans="2:10" ht="18" customHeight="1">
      <c r="B17" s="4" t="s">
        <v>8</v>
      </c>
      <c r="C17" s="6"/>
      <c r="D17" s="31">
        <f>SUM(D15:D16)</f>
        <v>12122.796000000002</v>
      </c>
      <c r="E17" s="31">
        <f>SUM(E15:E16)</f>
        <v>12005</v>
      </c>
      <c r="F17" s="31"/>
      <c r="G17" s="31">
        <f>SUM(G15:G16)</f>
        <v>26472.083</v>
      </c>
      <c r="H17" s="31">
        <f>SUM(H15:H16)</f>
        <v>25604.948000000004</v>
      </c>
      <c r="I17" s="31"/>
      <c r="J17" s="29"/>
    </row>
    <row r="18" spans="2:9" ht="18" customHeight="1">
      <c r="B18" s="16" t="s">
        <v>9</v>
      </c>
      <c r="C18" s="8"/>
      <c r="D18" s="22">
        <v>192.397</v>
      </c>
      <c r="E18" s="22">
        <v>209</v>
      </c>
      <c r="F18" s="22"/>
      <c r="G18" s="22">
        <v>353.407</v>
      </c>
      <c r="H18" s="22">
        <v>347</v>
      </c>
      <c r="I18" s="22"/>
    </row>
    <row r="19" spans="2:9" ht="18" customHeight="1">
      <c r="B19" s="3" t="s">
        <v>10</v>
      </c>
      <c r="C19" s="8"/>
      <c r="D19" s="22">
        <v>-5961.941</v>
      </c>
      <c r="E19" s="22">
        <v>-6279</v>
      </c>
      <c r="F19" s="22"/>
      <c r="G19" s="22">
        <v>-12376.638</v>
      </c>
      <c r="H19" s="22">
        <v>-13596</v>
      </c>
      <c r="I19" s="22"/>
    </row>
    <row r="20" spans="2:9" ht="18" customHeight="1">
      <c r="B20" s="3" t="s">
        <v>11</v>
      </c>
      <c r="C20" s="8"/>
      <c r="D20" s="22">
        <v>-2763.312</v>
      </c>
      <c r="E20" s="22">
        <v>-2644</v>
      </c>
      <c r="F20" s="22"/>
      <c r="G20" s="22">
        <v>-5504.56</v>
      </c>
      <c r="H20" s="22">
        <v>-4537</v>
      </c>
      <c r="I20" s="22"/>
    </row>
    <row r="21" spans="2:9" ht="18" customHeight="1">
      <c r="B21" s="3" t="s">
        <v>12</v>
      </c>
      <c r="C21" s="8"/>
      <c r="D21" s="22">
        <v>-72.195</v>
      </c>
      <c r="E21" s="22">
        <v>-138</v>
      </c>
      <c r="F21" s="22"/>
      <c r="G21" s="22">
        <v>-114.79</v>
      </c>
      <c r="H21" s="22">
        <v>-276</v>
      </c>
      <c r="I21" s="22"/>
    </row>
    <row r="22" spans="2:9" ht="18" customHeight="1">
      <c r="B22" s="3" t="s">
        <v>270</v>
      </c>
      <c r="C22" s="8"/>
      <c r="D22" s="22">
        <v>0</v>
      </c>
      <c r="E22" s="22">
        <v>4946</v>
      </c>
      <c r="F22" s="22"/>
      <c r="G22" s="22">
        <v>0</v>
      </c>
      <c r="H22" s="22">
        <v>4946</v>
      </c>
      <c r="I22" s="22"/>
    </row>
    <row r="23" spans="2:9" ht="18" customHeight="1">
      <c r="B23" s="16" t="s">
        <v>13</v>
      </c>
      <c r="C23" s="8"/>
      <c r="D23" s="22">
        <v>-319.625</v>
      </c>
      <c r="E23" s="22">
        <v>-145</v>
      </c>
      <c r="F23" s="39"/>
      <c r="G23" s="22">
        <v>-576.726</v>
      </c>
      <c r="H23" s="22">
        <v>-229</v>
      </c>
      <c r="I23" s="39"/>
    </row>
    <row r="24" spans="2:9" ht="30.75" customHeight="1">
      <c r="B24" s="3" t="s">
        <v>14</v>
      </c>
      <c r="C24" s="8"/>
      <c r="D24" s="22"/>
      <c r="E24" s="26">
        <v>0</v>
      </c>
      <c r="F24" s="27"/>
      <c r="G24" s="22">
        <v>1006.94</v>
      </c>
      <c r="H24" s="26">
        <v>0</v>
      </c>
      <c r="I24" s="27"/>
    </row>
    <row r="25" spans="2:9" ht="18" customHeight="1">
      <c r="B25" s="3" t="s">
        <v>16</v>
      </c>
      <c r="C25" s="8"/>
      <c r="D25" s="32">
        <f>G25-190</f>
        <v>413.53099999999995</v>
      </c>
      <c r="E25" s="34">
        <v>0</v>
      </c>
      <c r="F25" s="35"/>
      <c r="G25" s="32">
        <v>603.531</v>
      </c>
      <c r="H25" s="34">
        <v>0</v>
      </c>
      <c r="I25" s="35"/>
    </row>
    <row r="26" spans="2:9" ht="18" customHeight="1">
      <c r="B26" s="4" t="s">
        <v>17</v>
      </c>
      <c r="C26" s="8"/>
      <c r="D26" s="26">
        <f>SUM(D17:D25)</f>
        <v>3611.651000000003</v>
      </c>
      <c r="E26" s="26">
        <f>SUM(E17:E25)</f>
        <v>7954</v>
      </c>
      <c r="F26" s="26"/>
      <c r="G26" s="26">
        <f>SUM(G17:G25)</f>
        <v>9863.246999999996</v>
      </c>
      <c r="H26" s="26">
        <f>SUM(H17:H25)</f>
        <v>12259.948000000004</v>
      </c>
      <c r="I26" s="26"/>
    </row>
    <row r="27" spans="2:9" ht="18" customHeight="1">
      <c r="B27" s="3" t="s">
        <v>18</v>
      </c>
      <c r="C27" s="8">
        <v>21</v>
      </c>
      <c r="D27" s="40">
        <v>-871.267</v>
      </c>
      <c r="E27" s="32">
        <v>-1218</v>
      </c>
      <c r="F27" s="41"/>
      <c r="G27" s="32">
        <v>-2371.67</v>
      </c>
      <c r="H27" s="32">
        <v>-2350</v>
      </c>
      <c r="I27" s="41"/>
    </row>
    <row r="28" spans="2:9" ht="18" customHeight="1" thickBot="1">
      <c r="B28" s="4" t="s">
        <v>19</v>
      </c>
      <c r="C28" s="8"/>
      <c r="D28" s="37">
        <f>SUM(D26:D27)</f>
        <v>2740.3840000000027</v>
      </c>
      <c r="E28" s="28">
        <f>SUM(E26:E27)</f>
        <v>6736</v>
      </c>
      <c r="F28" s="28"/>
      <c r="G28" s="28">
        <f>SUM(G26:G27)</f>
        <v>7491.576999999996</v>
      </c>
      <c r="H28" s="28">
        <f>SUM(H26:H27)</f>
        <v>9909.948000000004</v>
      </c>
      <c r="I28" s="28"/>
    </row>
    <row r="29" spans="2:9" ht="18" customHeight="1" thickTop="1">
      <c r="B29" s="4"/>
      <c r="C29" s="8"/>
      <c r="D29" s="31"/>
      <c r="E29" s="31"/>
      <c r="F29" s="31"/>
      <c r="G29" s="31"/>
      <c r="H29" s="31"/>
      <c r="I29" s="31"/>
    </row>
    <row r="30" spans="2:9" ht="18" customHeight="1">
      <c r="B30" s="4" t="s">
        <v>20</v>
      </c>
      <c r="C30" s="8"/>
      <c r="D30" s="26"/>
      <c r="E30" s="26"/>
      <c r="F30" s="26"/>
      <c r="G30" s="26"/>
      <c r="H30" s="26"/>
      <c r="I30" s="26"/>
    </row>
    <row r="31" spans="2:9" ht="18" customHeight="1">
      <c r="B31" s="3" t="s">
        <v>21</v>
      </c>
      <c r="C31" s="8"/>
      <c r="D31" s="22">
        <f aca="true" t="shared" si="0" ref="D31:I31">D28</f>
        <v>2740.3840000000027</v>
      </c>
      <c r="E31" s="22">
        <f t="shared" si="0"/>
        <v>6736</v>
      </c>
      <c r="F31" s="22">
        <f t="shared" si="0"/>
        <v>0</v>
      </c>
      <c r="G31" s="22">
        <f t="shared" si="0"/>
        <v>7491.576999999996</v>
      </c>
      <c r="H31" s="22">
        <f t="shared" si="0"/>
        <v>9909.948000000004</v>
      </c>
      <c r="I31" s="22">
        <f t="shared" si="0"/>
        <v>0</v>
      </c>
    </row>
    <row r="32" spans="2:9" ht="18" customHeight="1" thickBot="1">
      <c r="B32" s="3" t="s">
        <v>22</v>
      </c>
      <c r="C32" s="8"/>
      <c r="D32" s="23">
        <v>0</v>
      </c>
      <c r="E32" s="23">
        <v>0</v>
      </c>
      <c r="F32" s="23">
        <v>0</v>
      </c>
      <c r="G32" s="23">
        <v>0</v>
      </c>
      <c r="H32" s="23">
        <v>0</v>
      </c>
      <c r="I32" s="23">
        <v>0</v>
      </c>
    </row>
    <row r="33" spans="2:9" ht="21" customHeight="1" thickBot="1">
      <c r="B33" s="4"/>
      <c r="C33" s="8"/>
      <c r="D33" s="37">
        <f aca="true" t="shared" si="1" ref="D33:I33">SUM(D31:D32)</f>
        <v>2740.3840000000027</v>
      </c>
      <c r="E33" s="28">
        <f t="shared" si="1"/>
        <v>6736</v>
      </c>
      <c r="F33" s="28">
        <f t="shared" si="1"/>
        <v>0</v>
      </c>
      <c r="G33" s="28">
        <f t="shared" si="1"/>
        <v>7491.576999999996</v>
      </c>
      <c r="H33" s="28">
        <f t="shared" si="1"/>
        <v>9909.948000000004</v>
      </c>
      <c r="I33" s="28">
        <f t="shared" si="1"/>
        <v>0</v>
      </c>
    </row>
    <row r="34" spans="2:9" ht="18" customHeight="1" thickTop="1">
      <c r="B34" s="4"/>
      <c r="C34" s="8"/>
      <c r="D34" s="31"/>
      <c r="E34" s="31"/>
      <c r="F34" s="31"/>
      <c r="G34" s="31"/>
      <c r="H34" s="31"/>
      <c r="I34" s="31"/>
    </row>
    <row r="35" spans="2:9" ht="18" customHeight="1">
      <c r="B35" s="4"/>
      <c r="C35" s="8"/>
      <c r="D35" s="31"/>
      <c r="E35" s="31"/>
      <c r="F35" s="31"/>
      <c r="G35" s="31"/>
      <c r="H35" s="31"/>
      <c r="I35" s="31"/>
    </row>
    <row r="36" spans="2:9" ht="28.5">
      <c r="B36" s="4" t="s">
        <v>23</v>
      </c>
      <c r="C36" s="6"/>
      <c r="D36" s="19" t="s">
        <v>24</v>
      </c>
      <c r="E36" s="19" t="s">
        <v>24</v>
      </c>
      <c r="F36" s="17"/>
      <c r="G36" s="42" t="s">
        <v>24</v>
      </c>
      <c r="H36" s="19" t="s">
        <v>24</v>
      </c>
      <c r="I36" s="17"/>
    </row>
    <row r="37" spans="2:9" ht="15.75" customHeight="1">
      <c r="B37" s="3" t="s">
        <v>25</v>
      </c>
      <c r="C37" s="8" t="s">
        <v>26</v>
      </c>
      <c r="D37" s="20">
        <f>D424</f>
        <v>4.044447264993725</v>
      </c>
      <c r="E37" s="20">
        <f>E424</f>
        <v>10.001336283054446</v>
      </c>
      <c r="F37" s="20">
        <f>F424</f>
        <v>0</v>
      </c>
      <c r="G37" s="20">
        <f>G424</f>
        <v>11.056584810063057</v>
      </c>
      <c r="H37" s="20">
        <f>H424</f>
        <v>14.713883980935702</v>
      </c>
      <c r="I37" s="20"/>
    </row>
    <row r="38" spans="2:9" ht="15.75" customHeight="1">
      <c r="B38" s="3" t="s">
        <v>27</v>
      </c>
      <c r="C38" s="8" t="s">
        <v>26</v>
      </c>
      <c r="D38" s="20">
        <f>D432</f>
        <v>4.036376917851787</v>
      </c>
      <c r="E38" s="20">
        <f>E432</f>
        <v>9.932905699329057</v>
      </c>
      <c r="F38" s="20">
        <f>F432</f>
        <v>0</v>
      </c>
      <c r="G38" s="20">
        <f>G432</f>
        <v>11.034522344718582</v>
      </c>
      <c r="H38" s="20">
        <f>H432</f>
        <v>14.613209466932101</v>
      </c>
      <c r="I38" s="20"/>
    </row>
    <row r="48" spans="2:9" ht="41.25" customHeight="1">
      <c r="B48" s="209" t="s">
        <v>29</v>
      </c>
      <c r="C48" s="209"/>
      <c r="D48" s="209"/>
      <c r="E48" s="209"/>
      <c r="F48" s="209"/>
      <c r="G48" s="209"/>
      <c r="H48" s="209"/>
      <c r="I48" s="30"/>
    </row>
    <row r="49" ht="8.25" customHeight="1"/>
    <row r="50" spans="1:9" s="1" customFormat="1" ht="18.75" customHeight="1">
      <c r="A50" s="2"/>
      <c r="B50" s="209" t="s">
        <v>80</v>
      </c>
      <c r="C50" s="209"/>
      <c r="D50" s="209"/>
      <c r="E50" s="209"/>
      <c r="F50" s="209"/>
      <c r="G50" s="209"/>
      <c r="H50" s="209"/>
      <c r="I50" s="43"/>
    </row>
    <row r="51" spans="2:8" ht="15.75">
      <c r="B51" s="11"/>
      <c r="C51" s="9"/>
      <c r="H51" s="52" t="s">
        <v>30</v>
      </c>
    </row>
    <row r="52" spans="2:8" ht="15.75">
      <c r="B52" s="11"/>
      <c r="C52" s="9"/>
      <c r="G52" s="6" t="s">
        <v>31</v>
      </c>
      <c r="H52" s="6" t="s">
        <v>32</v>
      </c>
    </row>
    <row r="53" spans="2:8" ht="15">
      <c r="B53" s="210"/>
      <c r="E53" s="211" t="s">
        <v>4</v>
      </c>
      <c r="G53" s="212" t="s">
        <v>81</v>
      </c>
      <c r="H53" s="53" t="s">
        <v>33</v>
      </c>
    </row>
    <row r="54" spans="2:8" ht="15">
      <c r="B54" s="210"/>
      <c r="E54" s="211"/>
      <c r="G54" s="212"/>
      <c r="H54" s="54" t="s">
        <v>5</v>
      </c>
    </row>
    <row r="55" spans="2:8" ht="15.75" thickBot="1">
      <c r="B55" s="210"/>
      <c r="E55" s="211"/>
      <c r="G55" s="213"/>
      <c r="H55" s="33" t="s">
        <v>34</v>
      </c>
    </row>
    <row r="56" spans="2:8" ht="15.75">
      <c r="B56" s="4" t="s">
        <v>35</v>
      </c>
      <c r="E56" s="5"/>
      <c r="G56" s="10"/>
      <c r="H56" s="10"/>
    </row>
    <row r="57" spans="2:9" ht="15">
      <c r="B57" s="49" t="s">
        <v>36</v>
      </c>
      <c r="D57" s="14"/>
      <c r="E57" s="8" t="s">
        <v>37</v>
      </c>
      <c r="F57" s="50"/>
      <c r="G57" s="24">
        <v>50641</v>
      </c>
      <c r="H57" s="24">
        <v>46175</v>
      </c>
      <c r="I57" s="50"/>
    </row>
    <row r="58" spans="2:9" ht="15">
      <c r="B58" s="3" t="s">
        <v>38</v>
      </c>
      <c r="D58" s="14"/>
      <c r="E58" s="8">
        <v>3</v>
      </c>
      <c r="F58" s="50"/>
      <c r="G58" s="24">
        <v>2884</v>
      </c>
      <c r="H58" s="24">
        <v>2913</v>
      </c>
      <c r="I58" s="50"/>
    </row>
    <row r="59" spans="2:9" ht="15">
      <c r="B59" s="3" t="s">
        <v>39</v>
      </c>
      <c r="D59" s="14"/>
      <c r="E59" s="8">
        <v>3</v>
      </c>
      <c r="F59" s="50"/>
      <c r="G59" s="24">
        <v>1961</v>
      </c>
      <c r="H59" s="24">
        <v>852</v>
      </c>
      <c r="I59" s="50"/>
    </row>
    <row r="60" spans="2:9" ht="15">
      <c r="B60" s="3" t="s">
        <v>40</v>
      </c>
      <c r="C60" s="7"/>
      <c r="D60" s="14"/>
      <c r="E60" s="59"/>
      <c r="F60" s="50"/>
      <c r="G60" s="24">
        <v>10087</v>
      </c>
      <c r="H60" s="24">
        <v>9784</v>
      </c>
      <c r="I60" s="50"/>
    </row>
    <row r="61" spans="2:9" ht="15">
      <c r="B61" s="3"/>
      <c r="C61" s="3"/>
      <c r="D61" s="14"/>
      <c r="E61" s="14"/>
      <c r="F61" s="50"/>
      <c r="G61" s="56">
        <f>SUM(G57:G60)</f>
        <v>65573</v>
      </c>
      <c r="H61" s="56">
        <f>SUM(H57:H60)</f>
        <v>59724</v>
      </c>
      <c r="I61" s="50"/>
    </row>
    <row r="62" spans="2:9" ht="15">
      <c r="B62" s="4" t="s">
        <v>41</v>
      </c>
      <c r="C62" s="5"/>
      <c r="D62" s="14"/>
      <c r="E62" s="14"/>
      <c r="F62" s="50"/>
      <c r="G62" s="21"/>
      <c r="H62" s="21"/>
      <c r="I62" s="50"/>
    </row>
    <row r="63" spans="2:9" ht="15">
      <c r="B63" s="3" t="s">
        <v>42</v>
      </c>
      <c r="C63" s="7"/>
      <c r="D63" s="14"/>
      <c r="E63" s="14"/>
      <c r="F63" s="50"/>
      <c r="G63" s="24">
        <v>41070</v>
      </c>
      <c r="H63" s="24">
        <v>35608</v>
      </c>
      <c r="I63" s="50"/>
    </row>
    <row r="64" spans="2:9" ht="15">
      <c r="B64" s="3" t="s">
        <v>43</v>
      </c>
      <c r="C64" s="7"/>
      <c r="D64" s="14"/>
      <c r="E64" s="14"/>
      <c r="F64" s="50"/>
      <c r="G64" s="24">
        <f>56934+2679</f>
        <v>59613</v>
      </c>
      <c r="H64" s="24">
        <v>50524</v>
      </c>
      <c r="I64" s="50"/>
    </row>
    <row r="65" spans="2:9" ht="16.5" customHeight="1">
      <c r="B65" s="3" t="s">
        <v>44</v>
      </c>
      <c r="C65" s="7"/>
      <c r="D65" s="14"/>
      <c r="E65" s="14"/>
      <c r="F65" s="50"/>
      <c r="G65" s="24">
        <v>6241</v>
      </c>
      <c r="H65" s="24">
        <v>7116</v>
      </c>
      <c r="I65" s="50"/>
    </row>
    <row r="66" spans="2:9" ht="15">
      <c r="B66" s="3"/>
      <c r="C66" s="7"/>
      <c r="D66" s="14"/>
      <c r="E66" s="14"/>
      <c r="F66" s="14"/>
      <c r="G66" s="56">
        <f>SUM(G63:G65)</f>
        <v>106924</v>
      </c>
      <c r="H66" s="56">
        <f>SUM(H63:H65)</f>
        <v>93248</v>
      </c>
      <c r="I66" s="14"/>
    </row>
    <row r="67" spans="2:9" ht="15">
      <c r="B67" s="3"/>
      <c r="C67" s="7"/>
      <c r="D67" s="14"/>
      <c r="E67" s="14"/>
      <c r="F67" s="14"/>
      <c r="G67" s="36"/>
      <c r="H67" s="36"/>
      <c r="I67" s="14"/>
    </row>
    <row r="68" spans="2:9" ht="15.75" thickBot="1">
      <c r="B68" s="4" t="s">
        <v>45</v>
      </c>
      <c r="C68" s="5"/>
      <c r="D68" s="14"/>
      <c r="E68" s="14"/>
      <c r="F68" s="14"/>
      <c r="G68" s="55">
        <f>G66+G61</f>
        <v>172497</v>
      </c>
      <c r="H68" s="55">
        <f>H66+H61</f>
        <v>152972</v>
      </c>
      <c r="I68" s="14"/>
    </row>
    <row r="69" spans="2:9" ht="8.25" customHeight="1" thickTop="1">
      <c r="B69" s="4"/>
      <c r="C69" s="7"/>
      <c r="D69" s="3"/>
      <c r="E69" s="3"/>
      <c r="F69" s="14"/>
      <c r="G69" s="50"/>
      <c r="H69" s="50"/>
      <c r="I69" s="14"/>
    </row>
    <row r="70" spans="2:9" ht="15">
      <c r="B70" s="4" t="s">
        <v>46</v>
      </c>
      <c r="C70" s="7"/>
      <c r="D70" s="3"/>
      <c r="E70" s="3"/>
      <c r="F70" s="14"/>
      <c r="G70" s="14"/>
      <c r="H70" s="14"/>
      <c r="I70" s="14"/>
    </row>
    <row r="71" spans="2:9" ht="16.5" customHeight="1">
      <c r="B71" s="214" t="s">
        <v>47</v>
      </c>
      <c r="C71" s="214"/>
      <c r="D71" s="214"/>
      <c r="E71" s="214"/>
      <c r="F71" s="214"/>
      <c r="G71" s="214"/>
      <c r="H71" s="214"/>
      <c r="I71" s="51"/>
    </row>
    <row r="72" spans="2:9" ht="15">
      <c r="B72" s="3" t="s">
        <v>48</v>
      </c>
      <c r="C72" s="7"/>
      <c r="D72" s="14"/>
      <c r="E72" s="14"/>
      <c r="F72" s="14"/>
      <c r="G72" s="24">
        <v>68294</v>
      </c>
      <c r="H72" s="24">
        <v>67649</v>
      </c>
      <c r="I72" s="14"/>
    </row>
    <row r="73" spans="2:9" ht="15">
      <c r="B73" s="16" t="s">
        <v>49</v>
      </c>
      <c r="C73" s="7"/>
      <c r="D73" s="14"/>
      <c r="E73" s="14"/>
      <c r="F73" s="14"/>
      <c r="G73" s="24">
        <v>6665</v>
      </c>
      <c r="H73" s="24">
        <v>6338</v>
      </c>
      <c r="I73" s="14"/>
    </row>
    <row r="74" spans="2:9" ht="15">
      <c r="B74" s="16" t="s">
        <v>50</v>
      </c>
      <c r="C74" s="7"/>
      <c r="D74" s="14"/>
      <c r="E74" s="14"/>
      <c r="F74" s="14"/>
      <c r="G74" s="38">
        <v>33318</v>
      </c>
      <c r="H74" s="38">
        <v>28584</v>
      </c>
      <c r="I74" s="14"/>
    </row>
    <row r="75" spans="2:9" ht="15">
      <c r="B75" s="12"/>
      <c r="C75" s="5"/>
      <c r="D75" s="14"/>
      <c r="E75" s="14"/>
      <c r="F75" s="14"/>
      <c r="G75" s="24">
        <f>SUM(G72:G74)</f>
        <v>108277</v>
      </c>
      <c r="H75" s="24">
        <v>102571</v>
      </c>
      <c r="I75" s="14"/>
    </row>
    <row r="76" spans="2:9" ht="15">
      <c r="B76" s="4" t="s">
        <v>22</v>
      </c>
      <c r="C76" s="7"/>
      <c r="D76" s="14"/>
      <c r="E76" s="14"/>
      <c r="F76" s="14"/>
      <c r="G76" s="24">
        <v>0</v>
      </c>
      <c r="H76" s="24">
        <v>0</v>
      </c>
      <c r="I76" s="14"/>
    </row>
    <row r="77" spans="2:9" ht="15">
      <c r="B77" s="4" t="s">
        <v>62</v>
      </c>
      <c r="C77" s="5"/>
      <c r="D77" s="14"/>
      <c r="E77" s="14"/>
      <c r="F77" s="14"/>
      <c r="G77" s="57">
        <f>SUM(G75:G76)</f>
        <v>108277</v>
      </c>
      <c r="H77" s="57">
        <v>102571</v>
      </c>
      <c r="I77" s="14"/>
    </row>
    <row r="78" spans="2:9" ht="15">
      <c r="B78" s="4"/>
      <c r="C78" s="7"/>
      <c r="D78" s="3"/>
      <c r="E78" s="3"/>
      <c r="F78" s="14"/>
      <c r="G78" s="50"/>
      <c r="H78" s="50"/>
      <c r="I78" s="14"/>
    </row>
    <row r="79" spans="2:9" ht="15">
      <c r="B79" s="4" t="s">
        <v>51</v>
      </c>
      <c r="C79" s="7"/>
      <c r="D79" s="3"/>
      <c r="E79" s="3"/>
      <c r="F79" s="14"/>
      <c r="G79" s="50"/>
      <c r="H79" s="50"/>
      <c r="I79" s="14"/>
    </row>
    <row r="80" spans="2:9" ht="15">
      <c r="B80" s="3" t="s">
        <v>52</v>
      </c>
      <c r="D80" s="14"/>
      <c r="E80" s="8">
        <v>25</v>
      </c>
      <c r="F80" s="14"/>
      <c r="G80" s="24">
        <v>2810</v>
      </c>
      <c r="H80" s="24">
        <v>3134</v>
      </c>
      <c r="I80" s="14"/>
    </row>
    <row r="81" spans="2:9" ht="15">
      <c r="B81" s="3" t="s">
        <v>53</v>
      </c>
      <c r="D81" s="14"/>
      <c r="E81" s="8"/>
      <c r="F81" s="14"/>
      <c r="G81" s="24">
        <v>3607</v>
      </c>
      <c r="H81" s="24">
        <v>3547</v>
      </c>
      <c r="I81" s="14"/>
    </row>
    <row r="82" spans="2:9" ht="15">
      <c r="B82" s="3"/>
      <c r="D82" s="14"/>
      <c r="E82" s="6"/>
      <c r="F82" s="14"/>
      <c r="G82" s="56">
        <f>SUM(G80:G81)</f>
        <v>6417</v>
      </c>
      <c r="H82" s="56">
        <f>SUM(H80:H81)</f>
        <v>6681</v>
      </c>
      <c r="I82" s="14"/>
    </row>
    <row r="83" spans="2:9" ht="15">
      <c r="B83" s="4" t="s">
        <v>54</v>
      </c>
      <c r="D83" s="14"/>
      <c r="E83" s="8"/>
      <c r="F83" s="14"/>
      <c r="G83" s="25"/>
      <c r="H83" s="25"/>
      <c r="I83" s="14"/>
    </row>
    <row r="84" spans="2:9" ht="15">
      <c r="B84" s="3" t="s">
        <v>52</v>
      </c>
      <c r="D84" s="14"/>
      <c r="E84" s="8">
        <v>25</v>
      </c>
      <c r="F84" s="14"/>
      <c r="G84" s="24">
        <v>17600</v>
      </c>
      <c r="H84" s="24">
        <v>11209</v>
      </c>
      <c r="I84" s="14"/>
    </row>
    <row r="85" spans="2:9" ht="15">
      <c r="B85" s="3" t="s">
        <v>55</v>
      </c>
      <c r="C85" s="7"/>
      <c r="D85" s="14"/>
      <c r="E85" s="14"/>
      <c r="F85" s="14"/>
      <c r="G85" s="24">
        <v>39656</v>
      </c>
      <c r="H85" s="24">
        <v>32478</v>
      </c>
      <c r="I85" s="14"/>
    </row>
    <row r="86" spans="2:9" ht="15">
      <c r="B86" s="3" t="s">
        <v>56</v>
      </c>
      <c r="C86" s="7"/>
      <c r="D86" s="14"/>
      <c r="E86" s="14"/>
      <c r="F86" s="14"/>
      <c r="G86" s="24">
        <v>547</v>
      </c>
      <c r="H86" s="24">
        <v>33</v>
      </c>
      <c r="I86" s="14"/>
    </row>
    <row r="87" spans="2:9" ht="15">
      <c r="B87" s="3" t="s">
        <v>57</v>
      </c>
      <c r="C87" s="7"/>
      <c r="D87" s="14"/>
      <c r="E87" s="14"/>
      <c r="F87" s="14"/>
      <c r="G87" s="24">
        <v>0</v>
      </c>
      <c r="H87" s="24">
        <v>0</v>
      </c>
      <c r="I87" s="14"/>
    </row>
    <row r="88" spans="2:9" ht="15">
      <c r="B88" s="3"/>
      <c r="C88" s="7"/>
      <c r="D88" s="14"/>
      <c r="E88" s="14"/>
      <c r="F88" s="14"/>
      <c r="G88" s="56">
        <f>SUM(G84:G87)</f>
        <v>57803</v>
      </c>
      <c r="H88" s="56">
        <f>SUM(H84:H87)</f>
        <v>43720</v>
      </c>
      <c r="I88" s="171">
        <f>SUM(G88:H88)</f>
        <v>101523</v>
      </c>
    </row>
    <row r="89" spans="2:9" ht="15">
      <c r="B89" s="4" t="s">
        <v>63</v>
      </c>
      <c r="C89" s="7"/>
      <c r="D89" s="14"/>
      <c r="E89" s="14"/>
      <c r="F89" s="14"/>
      <c r="G89" s="57">
        <f>G88+G82</f>
        <v>64220</v>
      </c>
      <c r="H89" s="57">
        <f>H88+H82</f>
        <v>50401</v>
      </c>
      <c r="I89" s="14"/>
    </row>
    <row r="90" spans="2:9" ht="15">
      <c r="B90" s="3"/>
      <c r="C90" s="7"/>
      <c r="D90" s="14"/>
      <c r="E90" s="14"/>
      <c r="F90" s="14"/>
      <c r="G90" s="24"/>
      <c r="H90" s="24"/>
      <c r="I90" s="14"/>
    </row>
    <row r="91" spans="2:9" ht="18.75" customHeight="1" thickBot="1">
      <c r="B91" s="214" t="s">
        <v>58</v>
      </c>
      <c r="C91" s="214"/>
      <c r="D91" s="214"/>
      <c r="E91" s="14"/>
      <c r="F91" s="14"/>
      <c r="G91" s="55">
        <f>G89+G77</f>
        <v>172497</v>
      </c>
      <c r="H91" s="55">
        <f>H89+H77</f>
        <v>152972</v>
      </c>
      <c r="I91" s="14"/>
    </row>
    <row r="92" spans="2:9" ht="15.75" thickTop="1">
      <c r="B92" s="4"/>
      <c r="C92" s="5"/>
      <c r="D92" s="14"/>
      <c r="E92" s="14"/>
      <c r="F92" s="14"/>
      <c r="G92" s="6"/>
      <c r="H92" s="6"/>
      <c r="I92" s="14"/>
    </row>
    <row r="93" spans="2:9" ht="27.75" customHeight="1" thickBot="1">
      <c r="B93" s="214" t="s">
        <v>59</v>
      </c>
      <c r="C93" s="214"/>
      <c r="D93" s="214"/>
      <c r="E93" s="214"/>
      <c r="F93" s="14"/>
      <c r="G93" s="18" t="s">
        <v>60</v>
      </c>
      <c r="H93" s="18" t="str">
        <f>G93</f>
        <v>RM</v>
      </c>
      <c r="I93" s="14"/>
    </row>
    <row r="94" spans="2:9" ht="15.75" thickBot="1">
      <c r="B94" s="51"/>
      <c r="C94" s="14"/>
      <c r="D94" s="14"/>
      <c r="E94" s="14"/>
      <c r="F94" s="14"/>
      <c r="G94" s="58">
        <f>G75/G72</f>
        <v>1.585454066243008</v>
      </c>
      <c r="H94" s="58">
        <f>H75/H72</f>
        <v>1.5162234475010716</v>
      </c>
      <c r="I94" s="14"/>
    </row>
    <row r="95" spans="2:9" ht="15.75" thickTop="1">
      <c r="B95" s="51"/>
      <c r="C95" s="14"/>
      <c r="D95" s="14"/>
      <c r="E95" s="14"/>
      <c r="F95" s="14"/>
      <c r="G95" s="175"/>
      <c r="H95" s="175"/>
      <c r="I95" s="14"/>
    </row>
    <row r="96" spans="2:9" ht="15">
      <c r="B96" s="51"/>
      <c r="C96" s="14"/>
      <c r="D96" s="14"/>
      <c r="E96" s="14"/>
      <c r="F96" s="14"/>
      <c r="G96" s="53"/>
      <c r="H96" s="53"/>
      <c r="I96" s="14"/>
    </row>
    <row r="97" spans="2:9" ht="41.25" customHeight="1">
      <c r="B97" s="209" t="s">
        <v>61</v>
      </c>
      <c r="C97" s="209"/>
      <c r="D97" s="209"/>
      <c r="E97" s="209"/>
      <c r="F97" s="209"/>
      <c r="G97" s="209"/>
      <c r="H97" s="209"/>
      <c r="I97" s="30"/>
    </row>
    <row r="98" ht="15">
      <c r="C98" s="14"/>
    </row>
    <row r="99" spans="1:10" s="1" customFormat="1" ht="31.5" customHeight="1">
      <c r="A99" s="2"/>
      <c r="B99" s="215" t="s">
        <v>82</v>
      </c>
      <c r="C99" s="215"/>
      <c r="D99" s="215"/>
      <c r="E99" s="215"/>
      <c r="F99" s="215"/>
      <c r="G99" s="215"/>
      <c r="H99" s="215"/>
      <c r="I99" s="215"/>
      <c r="J99" s="215"/>
    </row>
    <row r="100" ht="15">
      <c r="C100" s="14"/>
    </row>
    <row r="101" spans="5:9" ht="15">
      <c r="E101" s="217" t="s">
        <v>64</v>
      </c>
      <c r="F101" s="217"/>
      <c r="G101" s="217"/>
      <c r="H101" s="60" t="s">
        <v>65</v>
      </c>
      <c r="I101" s="60"/>
    </row>
    <row r="102" spans="4:10" ht="15">
      <c r="D102" s="68" t="s">
        <v>73</v>
      </c>
      <c r="E102" s="68" t="str">
        <f>D102</f>
        <v>Share </v>
      </c>
      <c r="G102" s="62" t="s">
        <v>66</v>
      </c>
      <c r="H102" s="68" t="s">
        <v>67</v>
      </c>
      <c r="J102" s="63"/>
    </row>
    <row r="103" spans="4:10" ht="15">
      <c r="D103" s="68" t="s">
        <v>74</v>
      </c>
      <c r="E103" s="68" t="s">
        <v>75</v>
      </c>
      <c r="F103" s="63"/>
      <c r="G103" s="62" t="s">
        <v>68</v>
      </c>
      <c r="H103" s="68" t="s">
        <v>69</v>
      </c>
      <c r="I103" s="63"/>
      <c r="J103" s="68" t="s">
        <v>70</v>
      </c>
    </row>
    <row r="104" spans="3:10" ht="15">
      <c r="C104" s="64" t="s">
        <v>4</v>
      </c>
      <c r="D104" s="72" t="s">
        <v>5</v>
      </c>
      <c r="E104" s="72" t="s">
        <v>5</v>
      </c>
      <c r="F104" s="72"/>
      <c r="G104" s="72" t="s">
        <v>5</v>
      </c>
      <c r="H104" s="72" t="s">
        <v>5</v>
      </c>
      <c r="I104" s="72"/>
      <c r="J104" s="72" t="s">
        <v>5</v>
      </c>
    </row>
    <row r="105" spans="2:9" ht="15">
      <c r="B105" s="60" t="s">
        <v>83</v>
      </c>
      <c r="C105" s="2"/>
      <c r="D105" s="2"/>
      <c r="E105" s="2"/>
      <c r="F105" s="2"/>
      <c r="G105" s="2"/>
      <c r="H105" s="2"/>
      <c r="I105" s="2"/>
    </row>
    <row r="106" spans="2:10" ht="17.25" customHeight="1">
      <c r="B106" s="2" t="s">
        <v>71</v>
      </c>
      <c r="D106" s="73">
        <v>67649</v>
      </c>
      <c r="E106" s="73">
        <v>986</v>
      </c>
      <c r="F106" s="50"/>
      <c r="G106" s="73">
        <v>5352</v>
      </c>
      <c r="H106" s="73">
        <v>28584</v>
      </c>
      <c r="I106" s="50"/>
      <c r="J106" s="73">
        <f>SUM(D106:H106)</f>
        <v>102571</v>
      </c>
    </row>
    <row r="107" spans="2:10" ht="15">
      <c r="B107" s="2"/>
      <c r="C107" s="2"/>
      <c r="D107" s="73"/>
      <c r="E107" s="73"/>
      <c r="F107" s="73"/>
      <c r="G107" s="73"/>
      <c r="H107" s="73"/>
      <c r="I107" s="73"/>
      <c r="J107" s="73"/>
    </row>
    <row r="108" spans="2:10" ht="28.5" customHeight="1">
      <c r="B108" s="216" t="s">
        <v>76</v>
      </c>
      <c r="C108" s="216"/>
      <c r="D108" s="73"/>
      <c r="E108" s="73"/>
      <c r="F108" s="73"/>
      <c r="G108" s="73">
        <v>-74</v>
      </c>
      <c r="H108" s="73">
        <v>0</v>
      </c>
      <c r="I108" s="73"/>
      <c r="J108" s="73">
        <f aca="true" t="shared" si="2" ref="J108:J117">SUM(D108:H108)</f>
        <v>-74</v>
      </c>
    </row>
    <row r="109" spans="2:10" ht="15">
      <c r="B109" s="2"/>
      <c r="C109" s="2"/>
      <c r="D109" s="73"/>
      <c r="E109" s="73"/>
      <c r="F109" s="73"/>
      <c r="G109" s="73"/>
      <c r="H109" s="73"/>
      <c r="I109" s="73"/>
      <c r="J109" s="73"/>
    </row>
    <row r="110" spans="2:10" ht="18" customHeight="1">
      <c r="B110" s="2" t="s">
        <v>84</v>
      </c>
      <c r="C110" s="2"/>
      <c r="D110" s="78"/>
      <c r="E110" s="78"/>
      <c r="F110" s="78"/>
      <c r="G110" s="78"/>
      <c r="H110" s="78">
        <f>G31</f>
        <v>7491.576999999996</v>
      </c>
      <c r="I110" s="78"/>
      <c r="J110" s="78">
        <f t="shared" si="2"/>
        <v>7491.576999999996</v>
      </c>
    </row>
    <row r="111" spans="2:10" ht="27" customHeight="1">
      <c r="B111" s="66" t="s">
        <v>85</v>
      </c>
      <c r="C111" s="2"/>
      <c r="D111" s="73"/>
      <c r="E111" s="73"/>
      <c r="F111" s="73"/>
      <c r="G111" s="75"/>
      <c r="H111" s="73">
        <f>SUM(H110)</f>
        <v>7491.576999999996</v>
      </c>
      <c r="I111" s="73"/>
      <c r="J111" s="73">
        <f t="shared" si="2"/>
        <v>7491.576999999996</v>
      </c>
    </row>
    <row r="112" spans="2:10" ht="15">
      <c r="B112" s="66"/>
      <c r="C112" s="2"/>
      <c r="D112" s="73"/>
      <c r="E112" s="73"/>
      <c r="F112" s="73"/>
      <c r="G112" s="75"/>
      <c r="H112" s="73"/>
      <c r="I112" s="73"/>
      <c r="J112" s="73"/>
    </row>
    <row r="113" spans="2:10" ht="15">
      <c r="B113" s="2" t="s">
        <v>271</v>
      </c>
      <c r="C113" s="2">
        <v>9</v>
      </c>
      <c r="D113" s="73"/>
      <c r="E113" s="73"/>
      <c r="F113" s="73"/>
      <c r="G113" s="75"/>
      <c r="H113" s="73">
        <v>-2459</v>
      </c>
      <c r="I113" s="73"/>
      <c r="J113" s="73">
        <f t="shared" si="2"/>
        <v>-2459</v>
      </c>
    </row>
    <row r="114" spans="2:10" ht="15">
      <c r="B114" s="2"/>
      <c r="C114" s="2"/>
      <c r="D114" s="73"/>
      <c r="E114" s="73"/>
      <c r="F114" s="73"/>
      <c r="G114" s="73"/>
      <c r="H114" s="73"/>
      <c r="I114" s="73"/>
      <c r="J114" s="73"/>
    </row>
    <row r="115" spans="2:10" ht="30">
      <c r="B115" s="66" t="s">
        <v>86</v>
      </c>
      <c r="C115" s="2">
        <v>8</v>
      </c>
      <c r="D115" s="73">
        <v>645</v>
      </c>
      <c r="E115" s="73">
        <v>402</v>
      </c>
      <c r="F115" s="73"/>
      <c r="G115" s="73"/>
      <c r="H115" s="73"/>
      <c r="I115" s="73"/>
      <c r="J115" s="73">
        <f t="shared" si="2"/>
        <v>1047</v>
      </c>
    </row>
    <row r="116" spans="2:10" ht="15">
      <c r="B116" s="2"/>
      <c r="C116" s="2"/>
      <c r="D116" s="73"/>
      <c r="E116" s="73"/>
      <c r="F116" s="73"/>
      <c r="G116" s="73"/>
      <c r="H116" s="73"/>
      <c r="I116" s="73"/>
      <c r="J116" s="73"/>
    </row>
    <row r="117" spans="2:10" ht="18" customHeight="1" thickBot="1">
      <c r="B117" s="44" t="s">
        <v>87</v>
      </c>
      <c r="C117" s="2"/>
      <c r="D117" s="79">
        <f>SUM(D106:D115)</f>
        <v>68294</v>
      </c>
      <c r="E117" s="79">
        <f>SUM(E106:E115)</f>
        <v>1388</v>
      </c>
      <c r="F117" s="79"/>
      <c r="G117" s="79">
        <f>SUM(G106:G115)</f>
        <v>5278</v>
      </c>
      <c r="H117" s="79">
        <f>SUM(H106:H115)-H111</f>
        <v>33616.577</v>
      </c>
      <c r="I117" s="79"/>
      <c r="J117" s="79">
        <f t="shared" si="2"/>
        <v>108576.57699999999</v>
      </c>
    </row>
    <row r="118" spans="2:10" ht="15.75" thickTop="1">
      <c r="B118" s="2"/>
      <c r="C118" s="2"/>
      <c r="D118" s="73"/>
      <c r="E118" s="73"/>
      <c r="F118" s="73"/>
      <c r="G118" s="73"/>
      <c r="H118" s="73"/>
      <c r="I118" s="73"/>
      <c r="J118" s="74"/>
    </row>
    <row r="119" spans="2:10" ht="15">
      <c r="B119" s="2"/>
      <c r="C119" s="2"/>
      <c r="D119" s="73"/>
      <c r="E119" s="73"/>
      <c r="F119" s="73"/>
      <c r="G119" s="73"/>
      <c r="H119" s="73"/>
      <c r="I119" s="73"/>
      <c r="J119" s="74"/>
    </row>
    <row r="120" spans="2:10" ht="15">
      <c r="B120" s="60" t="s">
        <v>89</v>
      </c>
      <c r="C120" s="2"/>
      <c r="D120" s="73"/>
      <c r="E120" s="73"/>
      <c r="F120" s="73"/>
      <c r="G120" s="73"/>
      <c r="H120" s="73"/>
      <c r="I120" s="73"/>
      <c r="J120" s="74"/>
    </row>
    <row r="121" spans="2:10" ht="15">
      <c r="B121" s="2" t="s">
        <v>72</v>
      </c>
      <c r="C121" s="2"/>
      <c r="D121" s="73">
        <v>67372</v>
      </c>
      <c r="E121" s="73">
        <v>810</v>
      </c>
      <c r="G121" s="73">
        <v>6074</v>
      </c>
      <c r="H121" s="73">
        <v>16977</v>
      </c>
      <c r="J121" s="73">
        <f>SUM(D121:H121)</f>
        <v>91233</v>
      </c>
    </row>
    <row r="122" spans="2:10" ht="15">
      <c r="B122" s="2"/>
      <c r="C122" s="2"/>
      <c r="D122" s="73"/>
      <c r="E122" s="73"/>
      <c r="F122" s="73"/>
      <c r="G122" s="73"/>
      <c r="H122" s="73"/>
      <c r="I122" s="73"/>
      <c r="J122" s="73"/>
    </row>
    <row r="123" spans="2:10" ht="27.75" customHeight="1">
      <c r="B123" s="216" t="s">
        <v>76</v>
      </c>
      <c r="C123" s="216"/>
      <c r="D123" s="73"/>
      <c r="E123" s="73"/>
      <c r="F123" s="73"/>
      <c r="G123" s="73">
        <v>0</v>
      </c>
      <c r="H123" s="73">
        <v>0</v>
      </c>
      <c r="I123" s="73"/>
      <c r="J123" s="73">
        <f>SUM(D123:H123)</f>
        <v>0</v>
      </c>
    </row>
    <row r="124" spans="2:10" ht="15">
      <c r="B124" s="67"/>
      <c r="C124" s="2"/>
      <c r="D124" s="73"/>
      <c r="E124" s="73"/>
      <c r="F124" s="73"/>
      <c r="G124" s="73"/>
      <c r="H124" s="73"/>
      <c r="I124" s="73"/>
      <c r="J124" s="73"/>
    </row>
    <row r="125" spans="2:10" ht="18" customHeight="1">
      <c r="B125" s="2" t="s">
        <v>84</v>
      </c>
      <c r="C125" s="2"/>
      <c r="D125" s="78"/>
      <c r="E125" s="78"/>
      <c r="F125" s="78"/>
      <c r="G125" s="78"/>
      <c r="H125" s="78">
        <f>H31</f>
        <v>9909.948000000004</v>
      </c>
      <c r="I125" s="78"/>
      <c r="J125" s="78">
        <f>SUM(D125:H125)</f>
        <v>9909.948000000004</v>
      </c>
    </row>
    <row r="126" spans="2:10" ht="27" customHeight="1">
      <c r="B126" s="66" t="s">
        <v>85</v>
      </c>
      <c r="C126" s="2"/>
      <c r="D126" s="73"/>
      <c r="E126" s="73"/>
      <c r="F126" s="73"/>
      <c r="G126" s="75"/>
      <c r="H126" s="73">
        <f>SUM(H125)</f>
        <v>9909.948000000004</v>
      </c>
      <c r="I126" s="73"/>
      <c r="J126" s="73">
        <f>SUM(D126:H126)</f>
        <v>9909.948000000004</v>
      </c>
    </row>
    <row r="127" spans="2:10" ht="15">
      <c r="B127" s="2"/>
      <c r="C127" s="2"/>
      <c r="D127" s="73"/>
      <c r="E127" s="73"/>
      <c r="F127" s="73"/>
      <c r="G127" s="73"/>
      <c r="H127" s="73"/>
      <c r="I127" s="73"/>
      <c r="J127" s="73"/>
    </row>
    <row r="128" spans="2:10" ht="15">
      <c r="B128" s="2" t="s">
        <v>272</v>
      </c>
      <c r="C128" s="2">
        <v>9</v>
      </c>
      <c r="D128" s="73"/>
      <c r="E128" s="73"/>
      <c r="F128" s="73"/>
      <c r="G128" s="73"/>
      <c r="H128" s="73">
        <v>-2429</v>
      </c>
      <c r="I128" s="73"/>
      <c r="J128" s="73">
        <f>SUM(D128:H128)</f>
        <v>-2429</v>
      </c>
    </row>
    <row r="129" spans="2:10" ht="15">
      <c r="B129" s="2"/>
      <c r="C129" s="2"/>
      <c r="D129" s="73"/>
      <c r="E129" s="73"/>
      <c r="F129" s="73"/>
      <c r="G129" s="73"/>
      <c r="H129" s="73"/>
      <c r="I129" s="73"/>
      <c r="J129" s="73"/>
    </row>
    <row r="130" spans="2:10" ht="30">
      <c r="B130" s="66" t="s">
        <v>86</v>
      </c>
      <c r="C130" s="2"/>
      <c r="D130" s="73">
        <v>91</v>
      </c>
      <c r="E130" s="73">
        <v>60</v>
      </c>
      <c r="F130" s="73"/>
      <c r="G130" s="73"/>
      <c r="H130" s="73"/>
      <c r="I130" s="73"/>
      <c r="J130" s="73">
        <f>SUM(D130:H130)</f>
        <v>151</v>
      </c>
    </row>
    <row r="131" spans="2:10" ht="15">
      <c r="B131" s="2"/>
      <c r="C131" s="2"/>
      <c r="D131" s="73"/>
      <c r="E131" s="73"/>
      <c r="F131" s="73"/>
      <c r="G131" s="73"/>
      <c r="H131" s="73"/>
      <c r="I131" s="73"/>
      <c r="J131" s="73"/>
    </row>
    <row r="132" spans="2:10" ht="18" customHeight="1" thickBot="1">
      <c r="B132" s="44" t="s">
        <v>88</v>
      </c>
      <c r="C132" s="2"/>
      <c r="D132" s="79">
        <f>SUM(D121:D130)</f>
        <v>67463</v>
      </c>
      <c r="E132" s="79">
        <f>SUM(E121:E130)</f>
        <v>870</v>
      </c>
      <c r="F132" s="79"/>
      <c r="G132" s="79">
        <f>SUM(G121:G130)</f>
        <v>6074</v>
      </c>
      <c r="H132" s="79">
        <f>SUM(H121:H130)-H126</f>
        <v>24457.948000000004</v>
      </c>
      <c r="I132" s="79"/>
      <c r="J132" s="79">
        <f>SUM(D132:H132)</f>
        <v>98864.948</v>
      </c>
    </row>
    <row r="133" spans="2:10" ht="15.75" thickTop="1">
      <c r="B133" s="2"/>
      <c r="C133" s="2"/>
      <c r="D133" s="73"/>
      <c r="E133" s="73"/>
      <c r="F133" s="73"/>
      <c r="G133" s="73"/>
      <c r="H133" s="73"/>
      <c r="I133" s="73"/>
      <c r="J133" s="73"/>
    </row>
    <row r="134" spans="2:10" ht="15">
      <c r="B134" s="2"/>
      <c r="C134" s="2"/>
      <c r="D134" s="73"/>
      <c r="E134" s="73"/>
      <c r="F134" s="73"/>
      <c r="G134" s="73"/>
      <c r="H134" s="73"/>
      <c r="I134" s="73"/>
      <c r="J134" s="73"/>
    </row>
    <row r="135" spans="2:10" ht="15">
      <c r="B135" s="2"/>
      <c r="C135" s="2"/>
      <c r="D135" s="73"/>
      <c r="E135" s="73"/>
      <c r="F135" s="73"/>
      <c r="G135" s="73"/>
      <c r="H135" s="73"/>
      <c r="I135" s="73"/>
      <c r="J135" s="73"/>
    </row>
    <row r="136" spans="2:10" ht="15">
      <c r="B136" s="2"/>
      <c r="C136" s="2"/>
      <c r="D136" s="73"/>
      <c r="E136" s="73"/>
      <c r="F136" s="73"/>
      <c r="G136" s="73"/>
      <c r="H136" s="73"/>
      <c r="I136" s="73"/>
      <c r="J136" s="73"/>
    </row>
    <row r="137" spans="2:10" ht="15">
      <c r="B137" s="45"/>
      <c r="C137" s="2"/>
      <c r="D137" s="73"/>
      <c r="E137" s="73"/>
      <c r="F137" s="73"/>
      <c r="G137" s="73"/>
      <c r="H137" s="73"/>
      <c r="I137" s="73"/>
      <c r="J137" s="74"/>
    </row>
    <row r="138" spans="2:9" ht="41.25" customHeight="1">
      <c r="B138" s="209" t="s">
        <v>90</v>
      </c>
      <c r="C138" s="209"/>
      <c r="D138" s="209"/>
      <c r="E138" s="209"/>
      <c r="F138" s="209"/>
      <c r="G138" s="209"/>
      <c r="H138" s="209"/>
      <c r="I138" s="30"/>
    </row>
    <row r="139" spans="1:10" s="83" customFormat="1" ht="25.5" customHeight="1">
      <c r="A139" s="2"/>
      <c r="B139" s="215" t="s">
        <v>92</v>
      </c>
      <c r="C139" s="215"/>
      <c r="D139" s="215"/>
      <c r="E139" s="215"/>
      <c r="F139" s="215"/>
      <c r="G139" s="215"/>
      <c r="H139" s="215"/>
      <c r="I139" s="215"/>
      <c r="J139" s="215"/>
    </row>
    <row r="140" spans="1:10" s="83" customFormat="1" ht="15.75" customHeight="1">
      <c r="A140" s="2"/>
      <c r="B140" s="69"/>
      <c r="C140" s="69"/>
      <c r="D140" s="69"/>
      <c r="E140" s="69"/>
      <c r="F140" s="69"/>
      <c r="G140" s="69"/>
      <c r="H140" s="69"/>
      <c r="I140" s="69"/>
      <c r="J140" s="69"/>
    </row>
    <row r="141" spans="2:19" ht="15.75">
      <c r="B141" s="81"/>
      <c r="G141" s="68" t="s">
        <v>93</v>
      </c>
      <c r="H141" s="14"/>
      <c r="I141" s="90" t="s">
        <v>94</v>
      </c>
      <c r="S141" s="82" t="s">
        <v>91</v>
      </c>
    </row>
    <row r="142" spans="7:10" ht="15">
      <c r="G142" s="68" t="s">
        <v>78</v>
      </c>
      <c r="H142" s="68" t="s">
        <v>79</v>
      </c>
      <c r="J142" s="74"/>
    </row>
    <row r="143" spans="5:8" ht="15">
      <c r="E143" s="64" t="s">
        <v>4</v>
      </c>
      <c r="G143" s="72" t="s">
        <v>5</v>
      </c>
      <c r="H143" s="72" t="s">
        <v>5</v>
      </c>
    </row>
    <row r="144" ht="15.75">
      <c r="B144" s="84" t="s">
        <v>95</v>
      </c>
    </row>
    <row r="145" spans="2:10" ht="15.75">
      <c r="B145" s="85" t="s">
        <v>96</v>
      </c>
      <c r="G145" s="176">
        <f>G26</f>
        <v>9863.246999999996</v>
      </c>
      <c r="H145" s="77">
        <f>H26</f>
        <v>12259.948000000004</v>
      </c>
      <c r="I145" s="73"/>
      <c r="J145" s="73"/>
    </row>
    <row r="146" spans="2:10" ht="15.75">
      <c r="B146" s="85" t="s">
        <v>97</v>
      </c>
      <c r="G146" s="177"/>
      <c r="H146" s="73"/>
      <c r="I146" s="73"/>
      <c r="J146" s="73"/>
    </row>
    <row r="147" spans="2:10" ht="15.75">
      <c r="B147" s="61" t="s">
        <v>98</v>
      </c>
      <c r="G147" s="178">
        <f>2153+30+137</f>
        <v>2320</v>
      </c>
      <c r="H147" s="76">
        <v>1871</v>
      </c>
      <c r="I147" s="73"/>
      <c r="J147" s="73"/>
    </row>
    <row r="148" spans="2:10" ht="15.75">
      <c r="B148" s="61" t="s">
        <v>282</v>
      </c>
      <c r="G148" s="172">
        <f>3-71</f>
        <v>-68</v>
      </c>
      <c r="H148" s="94">
        <v>-91</v>
      </c>
      <c r="I148" s="73"/>
      <c r="J148" s="73"/>
    </row>
    <row r="149" spans="2:10" ht="15.75">
      <c r="B149" s="61" t="s">
        <v>273</v>
      </c>
      <c r="G149" s="181">
        <v>0</v>
      </c>
      <c r="H149" s="94">
        <v>-4946</v>
      </c>
      <c r="I149" s="73"/>
      <c r="J149" s="73"/>
    </row>
    <row r="150" spans="2:10" ht="15.75">
      <c r="B150" s="61" t="s">
        <v>99</v>
      </c>
      <c r="G150" s="172">
        <v>-304</v>
      </c>
      <c r="H150" s="76">
        <v>0</v>
      </c>
      <c r="I150" s="73"/>
      <c r="J150" s="76"/>
    </row>
    <row r="151" spans="2:10" ht="15" customHeight="1">
      <c r="B151" s="61" t="s">
        <v>100</v>
      </c>
      <c r="G151" s="172">
        <v>-1007</v>
      </c>
      <c r="H151" s="76">
        <v>0</v>
      </c>
      <c r="I151" s="73"/>
      <c r="J151" s="76"/>
    </row>
    <row r="152" spans="2:10" ht="15.75">
      <c r="B152" s="61" t="s">
        <v>101</v>
      </c>
      <c r="G152" s="173">
        <v>795</v>
      </c>
      <c r="H152" s="93">
        <v>463</v>
      </c>
      <c r="I152" s="73"/>
      <c r="J152" s="76"/>
    </row>
    <row r="153" spans="2:10" ht="15.75">
      <c r="B153" s="85" t="s">
        <v>119</v>
      </c>
      <c r="G153" s="177">
        <f>SUM(G145:G152)</f>
        <v>11599.246999999996</v>
      </c>
      <c r="H153" s="73">
        <f>SUM(H145:H152)</f>
        <v>9556.948000000004</v>
      </c>
      <c r="I153" s="73"/>
      <c r="J153" s="73"/>
    </row>
    <row r="154" spans="2:10" ht="15.75">
      <c r="B154" s="61" t="s">
        <v>102</v>
      </c>
      <c r="G154" s="178">
        <f>3724+411</f>
        <v>4135</v>
      </c>
      <c r="H154" s="76">
        <v>-15185</v>
      </c>
      <c r="I154" s="73"/>
      <c r="J154" s="73"/>
    </row>
    <row r="155" spans="2:10" ht="15.75">
      <c r="B155" s="61" t="s">
        <v>103</v>
      </c>
      <c r="G155" s="173">
        <v>-12124</v>
      </c>
      <c r="H155" s="78">
        <v>9538</v>
      </c>
      <c r="I155" s="91">
        <v>10486</v>
      </c>
      <c r="J155" s="73"/>
    </row>
    <row r="156" spans="2:10" ht="15.75">
      <c r="B156" s="85" t="s">
        <v>104</v>
      </c>
      <c r="G156" s="177">
        <f>SUM(G153:G155)</f>
        <v>3610.2469999999958</v>
      </c>
      <c r="H156" s="73">
        <f>SUM(H153:H155)</f>
        <v>3909.948000000004</v>
      </c>
      <c r="I156" s="73"/>
      <c r="J156" s="73"/>
    </row>
    <row r="157" spans="2:10" ht="15.75">
      <c r="B157" s="85" t="s">
        <v>105</v>
      </c>
      <c r="G157" s="177"/>
      <c r="H157" s="73"/>
      <c r="I157" s="73"/>
      <c r="J157" s="73"/>
    </row>
    <row r="158" spans="2:10" ht="15.75">
      <c r="B158" s="61" t="s">
        <v>106</v>
      </c>
      <c r="G158" s="173">
        <v>-1752</v>
      </c>
      <c r="H158" s="93">
        <v>-1819</v>
      </c>
      <c r="J158" s="73"/>
    </row>
    <row r="159" spans="2:10" ht="15.75">
      <c r="B159" s="84" t="s">
        <v>290</v>
      </c>
      <c r="G159" s="174">
        <f>SUM(G156:G158)</f>
        <v>1858.2469999999958</v>
      </c>
      <c r="H159" s="95">
        <f>SUM(H156:H158)</f>
        <v>2090.948000000004</v>
      </c>
      <c r="I159" s="77">
        <v>3482</v>
      </c>
      <c r="J159" s="73"/>
    </row>
    <row r="160" spans="2:10" ht="15.75">
      <c r="B160" s="84" t="s">
        <v>107</v>
      </c>
      <c r="G160" s="177"/>
      <c r="H160" s="73"/>
      <c r="I160" s="73"/>
      <c r="J160" s="73"/>
    </row>
    <row r="161" spans="2:10" ht="15.75">
      <c r="B161" s="61" t="s">
        <v>283</v>
      </c>
      <c r="G161" s="178">
        <f>-853-1450-94</f>
        <v>-2397</v>
      </c>
      <c r="H161" s="76">
        <f>-2751-804</f>
        <v>-3555</v>
      </c>
      <c r="I161" s="76">
        <v>-839</v>
      </c>
      <c r="J161" s="73"/>
    </row>
    <row r="162" spans="2:10" ht="15.75">
      <c r="B162" s="61" t="s">
        <v>108</v>
      </c>
      <c r="E162" s="70">
        <v>13</v>
      </c>
      <c r="G162" s="178">
        <v>1580</v>
      </c>
      <c r="H162" s="76">
        <v>0</v>
      </c>
      <c r="I162" s="76"/>
      <c r="J162" s="73"/>
    </row>
    <row r="163" spans="2:10" ht="15.75">
      <c r="B163" s="61" t="s">
        <v>274</v>
      </c>
      <c r="G163" s="178">
        <v>0</v>
      </c>
      <c r="H163" s="76">
        <v>9334</v>
      </c>
      <c r="I163" s="76">
        <v>54</v>
      </c>
      <c r="J163" s="73"/>
    </row>
    <row r="164" spans="2:10" ht="15.75">
      <c r="B164" s="61" t="s">
        <v>109</v>
      </c>
      <c r="G164" s="178">
        <v>72</v>
      </c>
      <c r="H164" s="76">
        <v>169</v>
      </c>
      <c r="I164" s="76">
        <v>54</v>
      </c>
      <c r="J164" s="73"/>
    </row>
    <row r="165" spans="2:11" ht="15.75">
      <c r="B165" s="61" t="s">
        <v>110</v>
      </c>
      <c r="G165" s="178">
        <v>69</v>
      </c>
      <c r="H165" s="76">
        <v>79</v>
      </c>
      <c r="I165" s="91">
        <v>27</v>
      </c>
      <c r="J165" s="73"/>
      <c r="K165" s="87"/>
    </row>
    <row r="166" spans="2:10" ht="15.75">
      <c r="B166" s="84" t="s">
        <v>292</v>
      </c>
      <c r="G166" s="179">
        <f>SUM(G161:G165)</f>
        <v>-676</v>
      </c>
      <c r="H166" s="96">
        <f>SUM(H161:H165)</f>
        <v>6027</v>
      </c>
      <c r="I166" s="92">
        <v>-1230</v>
      </c>
      <c r="J166" s="73"/>
    </row>
    <row r="167" spans="2:10" ht="15.75">
      <c r="B167" s="84" t="s">
        <v>111</v>
      </c>
      <c r="G167" s="177"/>
      <c r="H167" s="73"/>
      <c r="I167" s="73"/>
      <c r="J167" s="73"/>
    </row>
    <row r="168" spans="2:11" ht="15.75">
      <c r="B168" s="61" t="s">
        <v>112</v>
      </c>
      <c r="G168" s="177">
        <v>1047</v>
      </c>
      <c r="H168" s="73">
        <v>151</v>
      </c>
      <c r="I168" s="76" t="s">
        <v>15</v>
      </c>
      <c r="J168" s="73"/>
      <c r="K168" s="61"/>
    </row>
    <row r="169" spans="2:11" ht="15.75">
      <c r="B169" s="61" t="s">
        <v>113</v>
      </c>
      <c r="G169" s="177">
        <v>-699</v>
      </c>
      <c r="H169" s="73">
        <v>1813</v>
      </c>
      <c r="I169" s="76">
        <v>-320</v>
      </c>
      <c r="J169" s="73"/>
      <c r="K169" s="61"/>
    </row>
    <row r="170" spans="2:11" ht="15.75">
      <c r="B170" s="61" t="s">
        <v>178</v>
      </c>
      <c r="G170" s="177">
        <f>H113</f>
        <v>-2459</v>
      </c>
      <c r="H170" s="73">
        <f>H128</f>
        <v>-2429</v>
      </c>
      <c r="I170" s="76">
        <v>-320</v>
      </c>
      <c r="J170" s="73"/>
      <c r="K170" s="61"/>
    </row>
    <row r="171" spans="2:11" ht="15.75">
      <c r="B171" s="61" t="s">
        <v>114</v>
      </c>
      <c r="G171" s="177">
        <f>-4844-577</f>
        <v>-5421</v>
      </c>
      <c r="H171" s="73">
        <v>-1188</v>
      </c>
      <c r="I171" s="91">
        <v>-4542</v>
      </c>
      <c r="J171" s="73"/>
      <c r="K171" s="61"/>
    </row>
    <row r="172" spans="2:11" ht="15.75">
      <c r="B172" s="84" t="s">
        <v>115</v>
      </c>
      <c r="G172" s="179">
        <f>SUM(G168:G171)</f>
        <v>-7532</v>
      </c>
      <c r="H172" s="96">
        <f>SUM(H168:H171)</f>
        <v>-1653</v>
      </c>
      <c r="I172" s="92">
        <v>-708</v>
      </c>
      <c r="J172" s="73"/>
      <c r="K172" s="61"/>
    </row>
    <row r="173" spans="3:11" ht="15.75">
      <c r="C173" s="85"/>
      <c r="G173" s="177"/>
      <c r="H173" s="73"/>
      <c r="I173" s="73"/>
      <c r="J173" s="73"/>
      <c r="K173" s="61"/>
    </row>
    <row r="174" spans="2:8" ht="15.75">
      <c r="B174" s="84" t="s">
        <v>116</v>
      </c>
      <c r="G174" s="176">
        <f>G172+G166+G159</f>
        <v>-6349.753000000004</v>
      </c>
      <c r="H174" s="77">
        <f>H172+H166+H159</f>
        <v>6464.948000000004</v>
      </c>
    </row>
    <row r="175" spans="2:10" ht="15.75">
      <c r="B175" s="84" t="s">
        <v>117</v>
      </c>
      <c r="G175" s="176">
        <v>2215</v>
      </c>
      <c r="H175" s="73">
        <v>6438</v>
      </c>
      <c r="I175" s="77">
        <v>6438</v>
      </c>
      <c r="J175" s="73"/>
    </row>
    <row r="176" spans="2:10" ht="15.75">
      <c r="B176" s="61" t="s">
        <v>284</v>
      </c>
      <c r="C176" s="88"/>
      <c r="G176" s="177">
        <v>-74</v>
      </c>
      <c r="H176" s="77">
        <v>0</v>
      </c>
      <c r="I176" s="73"/>
      <c r="J176" s="73"/>
    </row>
    <row r="177" spans="2:10" ht="16.5" thickBot="1">
      <c r="B177" s="84" t="s">
        <v>118</v>
      </c>
      <c r="G177" s="180">
        <f>SUM(G174:G176)</f>
        <v>-4208.753000000004</v>
      </c>
      <c r="H177" s="79">
        <f>SUM(H174:H176)</f>
        <v>12902.948000000004</v>
      </c>
      <c r="I177" s="77">
        <v>7982</v>
      </c>
      <c r="J177" s="73"/>
    </row>
    <row r="178" spans="3:10" ht="16.5" thickTop="1">
      <c r="C178" s="89"/>
      <c r="G178" s="13"/>
      <c r="H178" s="2"/>
      <c r="I178" s="2"/>
      <c r="J178" s="2"/>
    </row>
    <row r="185" spans="2:9" ht="41.25" customHeight="1">
      <c r="B185" s="209" t="s">
        <v>120</v>
      </c>
      <c r="C185" s="209"/>
      <c r="D185" s="209"/>
      <c r="E185" s="209"/>
      <c r="F185" s="209"/>
      <c r="G185" s="209"/>
      <c r="H185" s="209"/>
      <c r="I185" s="30"/>
    </row>
    <row r="187" spans="2:10" ht="18.75" customHeight="1">
      <c r="B187" s="215" t="s">
        <v>121</v>
      </c>
      <c r="C187" s="215"/>
      <c r="D187" s="215"/>
      <c r="E187" s="215"/>
      <c r="F187" s="215"/>
      <c r="G187" s="215"/>
      <c r="H187" s="215"/>
      <c r="I187" s="215"/>
      <c r="J187" s="215"/>
    </row>
    <row r="188" spans="2:8" ht="15">
      <c r="B188" s="2"/>
      <c r="C188" s="2"/>
      <c r="D188" s="2"/>
      <c r="E188" s="2"/>
      <c r="F188" s="2"/>
      <c r="G188" s="2"/>
      <c r="H188" s="2"/>
    </row>
    <row r="189" spans="1:8" ht="18" customHeight="1">
      <c r="A189" s="2">
        <v>1</v>
      </c>
      <c r="B189" s="220" t="s">
        <v>122</v>
      </c>
      <c r="C189" s="220"/>
      <c r="D189" s="220"/>
      <c r="E189" s="220"/>
      <c r="F189" s="220"/>
      <c r="G189" s="220"/>
      <c r="H189" s="220"/>
    </row>
    <row r="190" ht="10.5" customHeight="1"/>
    <row r="191" spans="2:10" ht="27" customHeight="1">
      <c r="B191" s="222" t="s">
        <v>123</v>
      </c>
      <c r="C191" s="222"/>
      <c r="D191" s="222"/>
      <c r="E191" s="222"/>
      <c r="F191" s="222"/>
      <c r="G191" s="222"/>
      <c r="H191" s="222"/>
      <c r="I191" s="222"/>
      <c r="J191" s="222"/>
    </row>
    <row r="192" ht="10.5" customHeight="1"/>
    <row r="193" spans="2:10" ht="48" customHeight="1">
      <c r="B193" s="222" t="s">
        <v>124</v>
      </c>
      <c r="C193" s="222"/>
      <c r="D193" s="222"/>
      <c r="E193" s="222"/>
      <c r="F193" s="222"/>
      <c r="G193" s="222"/>
      <c r="H193" s="222"/>
      <c r="I193" s="222"/>
      <c r="J193" s="222"/>
    </row>
    <row r="194" spans="2:8" ht="15">
      <c r="B194" s="66"/>
      <c r="C194" s="2"/>
      <c r="D194" s="2"/>
      <c r="E194" s="2"/>
      <c r="F194" s="2"/>
      <c r="G194" s="2"/>
      <c r="H194" s="2"/>
    </row>
    <row r="195" spans="1:8" ht="18" customHeight="1">
      <c r="A195" s="2">
        <v>2</v>
      </c>
      <c r="B195" s="220" t="s">
        <v>158</v>
      </c>
      <c r="C195" s="220"/>
      <c r="D195" s="220"/>
      <c r="E195" s="220"/>
      <c r="F195" s="220"/>
      <c r="G195" s="220"/>
      <c r="H195" s="220"/>
    </row>
    <row r="196" ht="10.5" customHeight="1"/>
    <row r="197" spans="2:10" ht="48" customHeight="1">
      <c r="B197" s="222" t="s">
        <v>125</v>
      </c>
      <c r="C197" s="222"/>
      <c r="D197" s="222"/>
      <c r="E197" s="222"/>
      <c r="F197" s="222"/>
      <c r="G197" s="222"/>
      <c r="H197" s="222"/>
      <c r="I197" s="222"/>
      <c r="J197" s="222"/>
    </row>
    <row r="198" spans="2:8" ht="15">
      <c r="B198" s="100" t="s">
        <v>126</v>
      </c>
      <c r="C198" s="226" t="s">
        <v>127</v>
      </c>
      <c r="D198" s="226"/>
      <c r="E198" s="226"/>
      <c r="F198" s="226"/>
      <c r="G198" s="226"/>
      <c r="H198" s="226"/>
    </row>
    <row r="199" spans="2:8" ht="15">
      <c r="B199" s="100" t="s">
        <v>128</v>
      </c>
      <c r="C199" s="226" t="s">
        <v>129</v>
      </c>
      <c r="D199" s="226"/>
      <c r="E199" s="226"/>
      <c r="F199" s="226"/>
      <c r="G199" s="226"/>
      <c r="H199" s="226"/>
    </row>
    <row r="200" spans="2:8" ht="15">
      <c r="B200" s="100" t="s">
        <v>130</v>
      </c>
      <c r="C200" s="226" t="s">
        <v>131</v>
      </c>
      <c r="D200" s="226"/>
      <c r="E200" s="226"/>
      <c r="F200" s="226"/>
      <c r="G200" s="226"/>
      <c r="H200" s="226"/>
    </row>
    <row r="201" spans="2:8" ht="15">
      <c r="B201" s="100" t="s">
        <v>132</v>
      </c>
      <c r="C201" s="226" t="s">
        <v>133</v>
      </c>
      <c r="D201" s="226"/>
      <c r="E201" s="226"/>
      <c r="F201" s="226"/>
      <c r="G201" s="226"/>
      <c r="H201" s="226"/>
    </row>
    <row r="202" spans="2:8" ht="15">
      <c r="B202" s="100" t="s">
        <v>134</v>
      </c>
      <c r="C202" s="226" t="s">
        <v>42</v>
      </c>
      <c r="D202" s="226"/>
      <c r="E202" s="226"/>
      <c r="F202" s="226"/>
      <c r="G202" s="226"/>
      <c r="H202" s="226"/>
    </row>
    <row r="203" spans="2:8" ht="15">
      <c r="B203" s="100" t="s">
        <v>135</v>
      </c>
      <c r="C203" s="226" t="s">
        <v>136</v>
      </c>
      <c r="D203" s="226"/>
      <c r="E203" s="226"/>
      <c r="F203" s="226"/>
      <c r="G203" s="226"/>
      <c r="H203" s="226"/>
    </row>
    <row r="204" spans="2:8" ht="15">
      <c r="B204" s="100" t="s">
        <v>137</v>
      </c>
      <c r="C204" s="226" t="s">
        <v>138</v>
      </c>
      <c r="D204" s="226"/>
      <c r="E204" s="226"/>
      <c r="F204" s="226"/>
      <c r="G204" s="226"/>
      <c r="H204" s="226"/>
    </row>
    <row r="205" spans="2:8" ht="15">
      <c r="B205" s="100" t="s">
        <v>139</v>
      </c>
      <c r="C205" s="226" t="s">
        <v>140</v>
      </c>
      <c r="D205" s="226"/>
      <c r="E205" s="226"/>
      <c r="F205" s="226"/>
      <c r="G205" s="226"/>
      <c r="H205" s="226"/>
    </row>
    <row r="206" spans="2:8" ht="15">
      <c r="B206" s="100" t="s">
        <v>141</v>
      </c>
      <c r="C206" s="226" t="s">
        <v>142</v>
      </c>
      <c r="D206" s="226"/>
      <c r="E206" s="226"/>
      <c r="F206" s="226"/>
      <c r="G206" s="226"/>
      <c r="H206" s="226"/>
    </row>
    <row r="207" spans="2:8" ht="15">
      <c r="B207" s="100" t="s">
        <v>143</v>
      </c>
      <c r="C207" s="226" t="s">
        <v>144</v>
      </c>
      <c r="D207" s="226"/>
      <c r="E207" s="226"/>
      <c r="F207" s="226"/>
      <c r="G207" s="226"/>
      <c r="H207" s="226"/>
    </row>
    <row r="208" spans="2:8" ht="15">
      <c r="B208" s="100" t="s">
        <v>145</v>
      </c>
      <c r="C208" s="226" t="s">
        <v>146</v>
      </c>
      <c r="D208" s="226"/>
      <c r="E208" s="226"/>
      <c r="F208" s="226"/>
      <c r="G208" s="226"/>
      <c r="H208" s="226"/>
    </row>
    <row r="209" spans="2:8" ht="15">
      <c r="B209" s="100" t="s">
        <v>147</v>
      </c>
      <c r="C209" s="226" t="s">
        <v>148</v>
      </c>
      <c r="D209" s="226"/>
      <c r="E209" s="226"/>
      <c r="F209" s="226"/>
      <c r="G209" s="226"/>
      <c r="H209" s="226"/>
    </row>
    <row r="210" spans="2:8" ht="15">
      <c r="B210" s="100" t="s">
        <v>149</v>
      </c>
      <c r="C210" s="226" t="s">
        <v>150</v>
      </c>
      <c r="D210" s="226"/>
      <c r="E210" s="226"/>
      <c r="F210" s="226"/>
      <c r="G210" s="226"/>
      <c r="H210" s="226"/>
    </row>
    <row r="211" spans="2:8" ht="15">
      <c r="B211" s="100" t="s">
        <v>151</v>
      </c>
      <c r="C211" s="226" t="s">
        <v>152</v>
      </c>
      <c r="D211" s="226"/>
      <c r="E211" s="226"/>
      <c r="F211" s="226"/>
      <c r="G211" s="226"/>
      <c r="H211" s="226"/>
    </row>
    <row r="212" spans="2:8" ht="15">
      <c r="B212" s="100" t="s">
        <v>153</v>
      </c>
      <c r="C212" s="226" t="s">
        <v>154</v>
      </c>
      <c r="D212" s="226"/>
      <c r="E212" s="226"/>
      <c r="F212" s="226"/>
      <c r="G212" s="226"/>
      <c r="H212" s="226"/>
    </row>
    <row r="213" spans="2:8" ht="15">
      <c r="B213" s="100" t="s">
        <v>155</v>
      </c>
      <c r="C213" s="226" t="s">
        <v>156</v>
      </c>
      <c r="D213" s="226"/>
      <c r="E213" s="226"/>
      <c r="F213" s="226"/>
      <c r="G213" s="226"/>
      <c r="H213" s="226"/>
    </row>
    <row r="214" spans="2:10" ht="24.75" customHeight="1">
      <c r="B214" s="222" t="s">
        <v>157</v>
      </c>
      <c r="C214" s="222"/>
      <c r="D214" s="222"/>
      <c r="E214" s="222"/>
      <c r="F214" s="222"/>
      <c r="G214" s="222"/>
      <c r="H214" s="222"/>
      <c r="I214" s="222"/>
      <c r="J214" s="222"/>
    </row>
    <row r="215" spans="2:8" ht="15">
      <c r="B215" s="2"/>
      <c r="C215" s="2"/>
      <c r="D215" s="2"/>
      <c r="E215" s="2"/>
      <c r="F215" s="2"/>
      <c r="G215" s="2"/>
      <c r="H215" s="2"/>
    </row>
    <row r="216" spans="1:2" ht="15.75">
      <c r="A216" s="2">
        <v>3</v>
      </c>
      <c r="B216" s="97" t="s">
        <v>160</v>
      </c>
    </row>
    <row r="217" ht="10.5" customHeight="1"/>
    <row r="218" spans="2:10" ht="18.75" customHeight="1">
      <c r="B218" s="222" t="s">
        <v>159</v>
      </c>
      <c r="C218" s="222"/>
      <c r="D218" s="222"/>
      <c r="E218" s="222"/>
      <c r="F218" s="222"/>
      <c r="G218" s="222"/>
      <c r="H218" s="222"/>
      <c r="I218" s="222"/>
      <c r="J218" s="222"/>
    </row>
    <row r="219" spans="7:8" ht="15">
      <c r="G219" s="227" t="s">
        <v>167</v>
      </c>
      <c r="H219" s="227"/>
    </row>
    <row r="220" spans="2:10" s="2" customFormat="1" ht="30">
      <c r="B220" s="102"/>
      <c r="C220" s="103"/>
      <c r="D220" s="54"/>
      <c r="E220" s="104" t="s">
        <v>162</v>
      </c>
      <c r="F220" s="104"/>
      <c r="G220" s="104" t="s">
        <v>153</v>
      </c>
      <c r="H220" s="104" t="s">
        <v>163</v>
      </c>
      <c r="I220" s="105"/>
      <c r="J220" s="106" t="s">
        <v>164</v>
      </c>
    </row>
    <row r="221" spans="2:10" s="2" customFormat="1" ht="15.75" thickBot="1">
      <c r="B221" s="107" t="s">
        <v>161</v>
      </c>
      <c r="D221" s="103"/>
      <c r="E221" s="157" t="s">
        <v>5</v>
      </c>
      <c r="F221" s="157"/>
      <c r="G221" s="157" t="s">
        <v>5</v>
      </c>
      <c r="H221" s="157" t="s">
        <v>5</v>
      </c>
      <c r="I221" s="158"/>
      <c r="J221" s="157" t="s">
        <v>5</v>
      </c>
    </row>
    <row r="222" spans="2:10" s="2" customFormat="1" ht="15">
      <c r="B222" s="102" t="s">
        <v>165</v>
      </c>
      <c r="E222" s="109">
        <v>49940</v>
      </c>
      <c r="F222" s="110"/>
      <c r="G222" s="109">
        <v>-852</v>
      </c>
      <c r="H222" s="109">
        <v>-2913</v>
      </c>
      <c r="I222" s="110"/>
      <c r="J222" s="110">
        <f>SUM(E222:H222)</f>
        <v>46175</v>
      </c>
    </row>
    <row r="223" spans="2:10" s="2" customFormat="1" ht="15">
      <c r="B223" s="102" t="s">
        <v>154</v>
      </c>
      <c r="E223" s="108">
        <v>0</v>
      </c>
      <c r="F223" s="110"/>
      <c r="G223" s="109">
        <v>852</v>
      </c>
      <c r="H223" s="108">
        <v>0</v>
      </c>
      <c r="I223" s="110"/>
      <c r="J223" s="110">
        <f>SUM(E223:H223)</f>
        <v>852</v>
      </c>
    </row>
    <row r="224" spans="2:10" s="2" customFormat="1" ht="15">
      <c r="B224" s="102" t="s">
        <v>166</v>
      </c>
      <c r="E224" s="108">
        <v>0</v>
      </c>
      <c r="F224" s="110"/>
      <c r="G224" s="108">
        <v>0</v>
      </c>
      <c r="H224" s="109">
        <v>2913</v>
      </c>
      <c r="I224" s="110"/>
      <c r="J224" s="110">
        <f>SUM(E224:H224)</f>
        <v>2913</v>
      </c>
    </row>
    <row r="225" s="2" customFormat="1" ht="15"/>
    <row r="226" spans="1:10" ht="15.75">
      <c r="A226" s="2">
        <v>4</v>
      </c>
      <c r="B226" s="223" t="s">
        <v>169</v>
      </c>
      <c r="C226" s="223"/>
      <c r="D226" s="223"/>
      <c r="E226" s="223"/>
      <c r="F226" s="223"/>
      <c r="G226" s="223"/>
      <c r="H226" s="223"/>
      <c r="I226" s="223"/>
      <c r="J226" s="223"/>
    </row>
    <row r="227" ht="10.5" customHeight="1"/>
    <row r="228" spans="2:10" ht="30.75" customHeight="1">
      <c r="B228" s="222" t="s">
        <v>168</v>
      </c>
      <c r="C228" s="222"/>
      <c r="D228" s="222"/>
      <c r="E228" s="222"/>
      <c r="F228" s="222"/>
      <c r="G228" s="222"/>
      <c r="H228" s="222"/>
      <c r="I228" s="222"/>
      <c r="J228" s="222"/>
    </row>
    <row r="230" spans="2:10" ht="27" customHeight="1">
      <c r="B230" s="215" t="s">
        <v>170</v>
      </c>
      <c r="C230" s="225"/>
      <c r="D230" s="225"/>
      <c r="E230" s="225"/>
      <c r="F230" s="225"/>
      <c r="G230" s="225"/>
      <c r="H230" s="225"/>
      <c r="I230" s="225"/>
      <c r="J230" s="225"/>
    </row>
    <row r="232" spans="1:10" ht="15.75">
      <c r="A232" s="2">
        <v>5</v>
      </c>
      <c r="B232" s="229" t="s">
        <v>174</v>
      </c>
      <c r="C232" s="223"/>
      <c r="D232" s="223"/>
      <c r="E232" s="223"/>
      <c r="F232" s="223"/>
      <c r="G232" s="223"/>
      <c r="H232" s="223"/>
      <c r="I232" s="223"/>
      <c r="J232" s="223"/>
    </row>
    <row r="233" ht="10.5" customHeight="1"/>
    <row r="234" ht="15.75">
      <c r="B234" s="112" t="s">
        <v>171</v>
      </c>
    </row>
    <row r="235" ht="15.75">
      <c r="B235" s="80"/>
    </row>
    <row r="236" spans="1:10" ht="15.75">
      <c r="A236" s="2">
        <v>6</v>
      </c>
      <c r="B236" s="223" t="s">
        <v>175</v>
      </c>
      <c r="C236" s="223"/>
      <c r="D236" s="223"/>
      <c r="E236" s="223"/>
      <c r="F236" s="223"/>
      <c r="G236" s="223"/>
      <c r="H236" s="223"/>
      <c r="I236" s="223"/>
      <c r="J236" s="223"/>
    </row>
    <row r="237" ht="10.5" customHeight="1"/>
    <row r="238" spans="2:10" ht="42" customHeight="1">
      <c r="B238" s="222" t="s">
        <v>275</v>
      </c>
      <c r="C238" s="222"/>
      <c r="D238" s="222"/>
      <c r="E238" s="222"/>
      <c r="F238" s="222"/>
      <c r="G238" s="222"/>
      <c r="H238" s="222"/>
      <c r="I238" s="222"/>
      <c r="J238" s="222"/>
    </row>
    <row r="239" ht="15.75">
      <c r="B239" s="98"/>
    </row>
    <row r="240" spans="1:10" ht="15.75">
      <c r="A240" s="2">
        <v>7</v>
      </c>
      <c r="B240" s="223" t="s">
        <v>176</v>
      </c>
      <c r="C240" s="223"/>
      <c r="D240" s="223"/>
      <c r="E240" s="223"/>
      <c r="F240" s="223"/>
      <c r="G240" s="223"/>
      <c r="H240" s="223"/>
      <c r="I240" s="223"/>
      <c r="J240" s="223"/>
    </row>
    <row r="241" ht="10.5" customHeight="1"/>
    <row r="242" spans="2:10" ht="27" customHeight="1">
      <c r="B242" s="222" t="s">
        <v>172</v>
      </c>
      <c r="C242" s="222"/>
      <c r="D242" s="222"/>
      <c r="E242" s="222"/>
      <c r="F242" s="222"/>
      <c r="G242" s="222"/>
      <c r="H242" s="222"/>
      <c r="I242" s="222"/>
      <c r="J242" s="222"/>
    </row>
    <row r="243" ht="15.75">
      <c r="B243" s="98"/>
    </row>
    <row r="244" spans="1:10" ht="15.75">
      <c r="A244" s="2">
        <v>8</v>
      </c>
      <c r="B244" s="223" t="s">
        <v>173</v>
      </c>
      <c r="C244" s="223"/>
      <c r="D244" s="223"/>
      <c r="E244" s="223"/>
      <c r="F244" s="223"/>
      <c r="G244" s="223"/>
      <c r="H244" s="223"/>
      <c r="I244" s="223"/>
      <c r="J244" s="223"/>
    </row>
    <row r="245" ht="10.5" customHeight="1"/>
    <row r="246" spans="2:10" ht="41.25" customHeight="1">
      <c r="B246" s="222" t="s">
        <v>179</v>
      </c>
      <c r="C246" s="222"/>
      <c r="D246" s="222"/>
      <c r="E246" s="222"/>
      <c r="F246" s="222"/>
      <c r="G246" s="222"/>
      <c r="H246" s="222"/>
      <c r="I246" s="222"/>
      <c r="J246" s="222"/>
    </row>
    <row r="247" ht="10.5" customHeight="1"/>
    <row r="248" spans="2:10" ht="27" customHeight="1">
      <c r="B248" s="222" t="s">
        <v>180</v>
      </c>
      <c r="C248" s="222"/>
      <c r="D248" s="222"/>
      <c r="E248" s="222"/>
      <c r="F248" s="222"/>
      <c r="G248" s="222"/>
      <c r="H248" s="222"/>
      <c r="I248" s="222"/>
      <c r="J248" s="222"/>
    </row>
    <row r="250" spans="1:10" ht="15.75">
      <c r="A250" s="2">
        <v>9</v>
      </c>
      <c r="B250" s="223" t="s">
        <v>178</v>
      </c>
      <c r="C250" s="223"/>
      <c r="D250" s="223"/>
      <c r="E250" s="223"/>
      <c r="F250" s="223"/>
      <c r="G250" s="223"/>
      <c r="H250" s="223"/>
      <c r="I250" s="223"/>
      <c r="J250" s="223"/>
    </row>
    <row r="251" ht="10.5" customHeight="1"/>
    <row r="252" spans="2:10" ht="18" customHeight="1">
      <c r="B252" s="222" t="s">
        <v>181</v>
      </c>
      <c r="C252" s="222"/>
      <c r="D252" s="222"/>
      <c r="E252" s="222"/>
      <c r="F252" s="222"/>
      <c r="G252" s="222"/>
      <c r="H252" s="222"/>
      <c r="I252" s="222"/>
      <c r="J252" s="222"/>
    </row>
    <row r="253" spans="2:8" ht="15">
      <c r="B253" s="66"/>
      <c r="G253" s="64" t="s">
        <v>78</v>
      </c>
      <c r="H253" s="64" t="s">
        <v>79</v>
      </c>
    </row>
    <row r="254" spans="2:8" ht="16.5" thickBot="1">
      <c r="B254" s="113" t="s">
        <v>182</v>
      </c>
      <c r="G254" s="156" t="s">
        <v>5</v>
      </c>
      <c r="H254" s="156" t="s">
        <v>5</v>
      </c>
    </row>
    <row r="255" spans="2:8" s="2" customFormat="1" ht="15">
      <c r="B255" s="2" t="s">
        <v>183</v>
      </c>
      <c r="G255" s="109">
        <f>-H113</f>
        <v>2459</v>
      </c>
      <c r="H255" s="110"/>
    </row>
    <row r="256" spans="2:8" s="2" customFormat="1" ht="15">
      <c r="B256" s="2" t="s">
        <v>184</v>
      </c>
      <c r="G256" s="108"/>
      <c r="H256" s="110">
        <f>-H128</f>
        <v>2429</v>
      </c>
    </row>
    <row r="257" spans="7:8" s="2" customFormat="1" ht="15">
      <c r="G257" s="114">
        <f>SUM(G255:G256)</f>
        <v>2459</v>
      </c>
      <c r="H257" s="115">
        <f>SUM(H255:H256)</f>
        <v>2429</v>
      </c>
    </row>
    <row r="259" spans="1:10" ht="15.75">
      <c r="A259" s="2">
        <v>10</v>
      </c>
      <c r="B259" s="223" t="s">
        <v>177</v>
      </c>
      <c r="C259" s="223"/>
      <c r="D259" s="223"/>
      <c r="E259" s="223"/>
      <c r="F259" s="223"/>
      <c r="G259" s="223"/>
      <c r="H259" s="223"/>
      <c r="I259" s="223"/>
      <c r="J259" s="223"/>
    </row>
    <row r="260" spans="2:10" ht="30">
      <c r="B260" s="122" t="s">
        <v>185</v>
      </c>
      <c r="C260" s="116"/>
      <c r="D260" s="116"/>
      <c r="E260" s="104" t="s">
        <v>197</v>
      </c>
      <c r="F260" s="71"/>
      <c r="G260" s="104" t="s">
        <v>186</v>
      </c>
      <c r="H260" s="104" t="s">
        <v>198</v>
      </c>
      <c r="I260" s="117"/>
      <c r="J260" s="117" t="s">
        <v>187</v>
      </c>
    </row>
    <row r="261" spans="2:10" ht="15.75" thickBot="1">
      <c r="B261" s="160" t="s">
        <v>199</v>
      </c>
      <c r="C261" s="161"/>
      <c r="D261" s="161"/>
      <c r="E261" s="157" t="s">
        <v>5</v>
      </c>
      <c r="F261" s="159"/>
      <c r="G261" s="157" t="s">
        <v>5</v>
      </c>
      <c r="H261" s="157" t="s">
        <v>5</v>
      </c>
      <c r="I261" s="157"/>
      <c r="J261" s="157" t="s">
        <v>5</v>
      </c>
    </row>
    <row r="262" spans="2:10" ht="15.75">
      <c r="B262" s="118" t="s">
        <v>188</v>
      </c>
      <c r="E262" s="182">
        <v>23343</v>
      </c>
      <c r="F262" s="183"/>
      <c r="G262" s="182">
        <v>96079</v>
      </c>
      <c r="H262" s="182">
        <v>1100</v>
      </c>
      <c r="I262" s="182"/>
      <c r="J262" s="182">
        <f>SUM(E262:H262)</f>
        <v>120522</v>
      </c>
    </row>
    <row r="263" spans="2:10" ht="15.75">
      <c r="B263" s="120" t="s">
        <v>189</v>
      </c>
      <c r="E263" s="184">
        <v>-6816</v>
      </c>
      <c r="F263" s="183"/>
      <c r="G263" s="185">
        <v>0</v>
      </c>
      <c r="H263" s="184">
        <v>-752</v>
      </c>
      <c r="I263" s="184"/>
      <c r="J263" s="182">
        <f>SUM(E263:H263)</f>
        <v>-7568</v>
      </c>
    </row>
    <row r="264" spans="2:10" ht="15.75">
      <c r="B264" s="128" t="s">
        <v>190</v>
      </c>
      <c r="C264" s="119"/>
      <c r="D264" s="119"/>
      <c r="E264" s="186">
        <f aca="true" t="shared" si="3" ref="E264:J264">SUM(E262:E263)</f>
        <v>16527</v>
      </c>
      <c r="F264" s="186">
        <f t="shared" si="3"/>
        <v>0</v>
      </c>
      <c r="G264" s="186">
        <f t="shared" si="3"/>
        <v>96079</v>
      </c>
      <c r="H264" s="186">
        <f t="shared" si="3"/>
        <v>348</v>
      </c>
      <c r="I264" s="186">
        <f t="shared" si="3"/>
        <v>0</v>
      </c>
      <c r="J264" s="187">
        <f t="shared" si="3"/>
        <v>112954</v>
      </c>
    </row>
    <row r="265" spans="2:10" ht="15.75">
      <c r="B265" s="120" t="s">
        <v>191</v>
      </c>
      <c r="E265" s="188">
        <v>6123</v>
      </c>
      <c r="F265" s="189"/>
      <c r="G265" s="188">
        <v>3792</v>
      </c>
      <c r="H265" s="188">
        <v>-392</v>
      </c>
      <c r="I265" s="188"/>
      <c r="J265" s="188">
        <f>SUM(E265:H265)</f>
        <v>9523</v>
      </c>
    </row>
    <row r="266" spans="2:10" ht="15.75">
      <c r="B266" s="135" t="s">
        <v>192</v>
      </c>
      <c r="E266" s="190"/>
      <c r="F266" s="191"/>
      <c r="G266" s="190"/>
      <c r="H266" s="190"/>
      <c r="I266" s="190"/>
      <c r="J266" s="190">
        <v>-693</v>
      </c>
    </row>
    <row r="267" spans="2:10" ht="15.75">
      <c r="B267" s="136" t="s">
        <v>193</v>
      </c>
      <c r="E267" s="184"/>
      <c r="F267" s="191"/>
      <c r="G267" s="184"/>
      <c r="H267" s="184"/>
      <c r="I267" s="184"/>
      <c r="J267" s="190">
        <f>G23</f>
        <v>-576.726</v>
      </c>
    </row>
    <row r="268" spans="2:10" ht="14.25" customHeight="1">
      <c r="B268" s="228" t="s">
        <v>194</v>
      </c>
      <c r="C268" s="228"/>
      <c r="D268" s="228"/>
      <c r="E268" s="190"/>
      <c r="F268" s="191"/>
      <c r="G268" s="190"/>
      <c r="H268" s="190"/>
      <c r="I268" s="190"/>
      <c r="J268" s="190">
        <v>1007</v>
      </c>
    </row>
    <row r="269" spans="2:10" ht="15.75">
      <c r="B269" s="136" t="s">
        <v>195</v>
      </c>
      <c r="E269" s="184"/>
      <c r="F269" s="183"/>
      <c r="G269" s="184"/>
      <c r="H269" s="184"/>
      <c r="I269" s="184"/>
      <c r="J269" s="190">
        <f>G25</f>
        <v>603.531</v>
      </c>
    </row>
    <row r="270" spans="2:10" ht="16.5" thickBot="1">
      <c r="B270" s="141" t="s">
        <v>17</v>
      </c>
      <c r="C270" s="142"/>
      <c r="D270" s="142"/>
      <c r="E270" s="192"/>
      <c r="F270" s="193"/>
      <c r="G270" s="192"/>
      <c r="H270" s="192"/>
      <c r="I270" s="192"/>
      <c r="J270" s="194">
        <f>SUM(J265:J269)</f>
        <v>9863.805</v>
      </c>
    </row>
    <row r="271" spans="2:10" ht="16.5" thickTop="1">
      <c r="B271" s="121"/>
      <c r="C271" s="101"/>
      <c r="D271" s="101"/>
      <c r="E271" s="126"/>
      <c r="F271" s="134"/>
      <c r="G271" s="126"/>
      <c r="H271" s="126"/>
      <c r="I271" s="126"/>
      <c r="J271" s="137"/>
    </row>
    <row r="272" spans="2:10" ht="25.5" customHeight="1">
      <c r="B272" s="215" t="s">
        <v>170</v>
      </c>
      <c r="C272" s="225"/>
      <c r="D272" s="225"/>
      <c r="E272" s="225"/>
      <c r="F272" s="225"/>
      <c r="G272" s="225"/>
      <c r="H272" s="225"/>
      <c r="I272" s="225"/>
      <c r="J272" s="225"/>
    </row>
    <row r="273" spans="2:10" ht="15.75">
      <c r="B273" s="121"/>
      <c r="C273" s="101"/>
      <c r="D273" s="101"/>
      <c r="E273" s="126"/>
      <c r="F273" s="134"/>
      <c r="G273" s="126"/>
      <c r="H273" s="126"/>
      <c r="I273" s="126"/>
      <c r="J273" s="137"/>
    </row>
    <row r="274" spans="1:10" ht="15.75">
      <c r="A274" s="2">
        <v>10</v>
      </c>
      <c r="B274" s="223" t="s">
        <v>200</v>
      </c>
      <c r="C274" s="223"/>
      <c r="D274" s="223"/>
      <c r="E274" s="223"/>
      <c r="F274" s="223"/>
      <c r="G274" s="223"/>
      <c r="H274" s="223"/>
      <c r="I274" s="223"/>
      <c r="J274" s="223"/>
    </row>
    <row r="275" spans="2:10" ht="30">
      <c r="B275" s="122" t="s">
        <v>185</v>
      </c>
      <c r="C275" s="111"/>
      <c r="D275" s="111"/>
      <c r="E275" s="104" t="s">
        <v>197</v>
      </c>
      <c r="F275" s="71"/>
      <c r="G275" s="104" t="s">
        <v>186</v>
      </c>
      <c r="H275" s="104" t="s">
        <v>198</v>
      </c>
      <c r="I275" s="117"/>
      <c r="J275" s="117" t="s">
        <v>187</v>
      </c>
    </row>
    <row r="276" spans="2:10" ht="15.75" thickBot="1">
      <c r="B276" s="160" t="s">
        <v>201</v>
      </c>
      <c r="C276" s="161"/>
      <c r="D276" s="161"/>
      <c r="E276" s="157" t="s">
        <v>5</v>
      </c>
      <c r="F276" s="159"/>
      <c r="G276" s="157" t="s">
        <v>5</v>
      </c>
      <c r="H276" s="157" t="s">
        <v>5</v>
      </c>
      <c r="I276" s="157"/>
      <c r="J276" s="157" t="s">
        <v>5</v>
      </c>
    </row>
    <row r="277" spans="2:10" ht="15.75">
      <c r="B277" s="118" t="s">
        <v>188</v>
      </c>
      <c r="E277" s="124">
        <v>21553</v>
      </c>
      <c r="F277" s="125"/>
      <c r="G277" s="124">
        <v>87268</v>
      </c>
      <c r="H277" s="124">
        <v>1253</v>
      </c>
      <c r="I277" s="124"/>
      <c r="J277" s="124">
        <f>SUM(E277:H277)</f>
        <v>110074</v>
      </c>
    </row>
    <row r="278" spans="2:10" ht="15.75">
      <c r="B278" s="120" t="s">
        <v>189</v>
      </c>
      <c r="E278" s="126">
        <v>-7451</v>
      </c>
      <c r="F278" s="125"/>
      <c r="G278" s="129">
        <v>0</v>
      </c>
      <c r="H278" s="126">
        <v>-1086</v>
      </c>
      <c r="I278" s="126"/>
      <c r="J278" s="124">
        <f>SUM(E278:H278)</f>
        <v>-8537</v>
      </c>
    </row>
    <row r="279" spans="2:10" ht="15.75">
      <c r="B279" s="128" t="s">
        <v>190</v>
      </c>
      <c r="C279" s="119"/>
      <c r="D279" s="119"/>
      <c r="E279" s="127">
        <f aca="true" t="shared" si="4" ref="E279:J279">SUM(E277:E278)</f>
        <v>14102</v>
      </c>
      <c r="F279" s="127">
        <f t="shared" si="4"/>
        <v>0</v>
      </c>
      <c r="G279" s="127">
        <f t="shared" si="4"/>
        <v>87268</v>
      </c>
      <c r="H279" s="127">
        <f t="shared" si="4"/>
        <v>167</v>
      </c>
      <c r="I279" s="127">
        <f t="shared" si="4"/>
        <v>0</v>
      </c>
      <c r="J279" s="132">
        <f t="shared" si="4"/>
        <v>101537</v>
      </c>
    </row>
    <row r="280" spans="2:10" ht="15.75">
      <c r="B280" s="120" t="s">
        <v>191</v>
      </c>
      <c r="E280" s="130">
        <v>5536</v>
      </c>
      <c r="F280" s="131"/>
      <c r="G280" s="130">
        <v>3749</v>
      </c>
      <c r="H280" s="130">
        <v>-1308</v>
      </c>
      <c r="I280" s="130"/>
      <c r="J280" s="124">
        <f>SUM(E280:H280)</f>
        <v>7977</v>
      </c>
    </row>
    <row r="281" spans="2:10" ht="15.75">
      <c r="B281" s="135" t="s">
        <v>192</v>
      </c>
      <c r="E281" s="133"/>
      <c r="F281" s="134"/>
      <c r="G281" s="133"/>
      <c r="H281" s="133"/>
      <c r="I281" s="133"/>
      <c r="J281" s="133">
        <v>-434</v>
      </c>
    </row>
    <row r="282" spans="2:10" ht="14.25" customHeight="1">
      <c r="B282" s="228" t="s">
        <v>270</v>
      </c>
      <c r="C282" s="228"/>
      <c r="D282" s="228"/>
      <c r="E282" s="133"/>
      <c r="F282" s="134"/>
      <c r="G282" s="133"/>
      <c r="H282" s="133"/>
      <c r="I282" s="133"/>
      <c r="J282" s="133">
        <v>4946</v>
      </c>
    </row>
    <row r="283" spans="2:10" ht="15.75">
      <c r="B283" s="136" t="s">
        <v>196</v>
      </c>
      <c r="E283" s="126"/>
      <c r="F283" s="134"/>
      <c r="G283" s="126"/>
      <c r="H283" s="126"/>
      <c r="I283" s="126"/>
      <c r="J283" s="133">
        <f>H23</f>
        <v>-229</v>
      </c>
    </row>
    <row r="284" spans="2:10" ht="16.5" thickBot="1">
      <c r="B284" s="141" t="s">
        <v>17</v>
      </c>
      <c r="C284" s="142"/>
      <c r="D284" s="142"/>
      <c r="E284" s="138"/>
      <c r="F284" s="139"/>
      <c r="G284" s="138"/>
      <c r="H284" s="138"/>
      <c r="I284" s="138"/>
      <c r="J284" s="140">
        <f>SUM(J280:J283)</f>
        <v>12260</v>
      </c>
    </row>
    <row r="285" spans="5:10" ht="15.75" thickTop="1">
      <c r="E285" s="110"/>
      <c r="F285" s="110"/>
      <c r="G285" s="110"/>
      <c r="H285" s="110"/>
      <c r="I285" s="110"/>
      <c r="J285" s="110"/>
    </row>
    <row r="286" spans="1:10" ht="15.75">
      <c r="A286" s="2">
        <v>11</v>
      </c>
      <c r="B286" s="223" t="s">
        <v>202</v>
      </c>
      <c r="C286" s="223"/>
      <c r="D286" s="223"/>
      <c r="E286" s="223"/>
      <c r="F286" s="223"/>
      <c r="G286" s="223"/>
      <c r="H286" s="223"/>
      <c r="I286" s="223"/>
      <c r="J286" s="223"/>
    </row>
    <row r="287" ht="10.5" customHeight="1"/>
    <row r="288" spans="2:10" ht="41.25" customHeight="1">
      <c r="B288" s="222" t="s">
        <v>203</v>
      </c>
      <c r="C288" s="222"/>
      <c r="D288" s="222"/>
      <c r="E288" s="222"/>
      <c r="F288" s="222"/>
      <c r="G288" s="222"/>
      <c r="H288" s="222"/>
      <c r="I288" s="222"/>
      <c r="J288" s="222"/>
    </row>
    <row r="289" spans="5:10" ht="15">
      <c r="E289" s="110"/>
      <c r="F289" s="110"/>
      <c r="G289" s="110"/>
      <c r="H289" s="110"/>
      <c r="I289" s="110"/>
      <c r="J289" s="110"/>
    </row>
    <row r="290" spans="1:10" ht="15.75">
      <c r="A290" s="2">
        <v>12</v>
      </c>
      <c r="B290" s="223" t="s">
        <v>204</v>
      </c>
      <c r="C290" s="223"/>
      <c r="D290" s="223"/>
      <c r="E290" s="223"/>
      <c r="F290" s="223"/>
      <c r="G290" s="223"/>
      <c r="H290" s="223"/>
      <c r="I290" s="223"/>
      <c r="J290" s="223"/>
    </row>
    <row r="291" ht="10.5" customHeight="1"/>
    <row r="292" spans="2:10" ht="30" customHeight="1">
      <c r="B292" s="222" t="s">
        <v>291</v>
      </c>
      <c r="C292" s="222"/>
      <c r="D292" s="222"/>
      <c r="E292" s="222"/>
      <c r="F292" s="222"/>
      <c r="G292" s="222"/>
      <c r="H292" s="222"/>
      <c r="I292" s="222"/>
      <c r="J292" s="222"/>
    </row>
    <row r="293" spans="2:10" ht="16.5" customHeight="1">
      <c r="B293" s="222" t="s">
        <v>285</v>
      </c>
      <c r="C293" s="222"/>
      <c r="D293" s="222"/>
      <c r="E293" s="222"/>
      <c r="F293" s="222"/>
      <c r="G293" s="222"/>
      <c r="H293" s="222"/>
      <c r="I293" s="222"/>
      <c r="J293" s="222"/>
    </row>
    <row r="294" spans="5:10" ht="15">
      <c r="E294" s="110"/>
      <c r="F294" s="110"/>
      <c r="G294" s="110"/>
      <c r="H294" s="110"/>
      <c r="I294" s="110"/>
      <c r="J294" s="110"/>
    </row>
    <row r="295" spans="1:10" ht="15.75">
      <c r="A295" s="2">
        <v>13</v>
      </c>
      <c r="B295" s="223" t="s">
        <v>205</v>
      </c>
      <c r="C295" s="223"/>
      <c r="D295" s="223"/>
      <c r="E295" s="223"/>
      <c r="F295" s="223"/>
      <c r="G295" s="223"/>
      <c r="H295" s="223"/>
      <c r="I295" s="223"/>
      <c r="J295" s="223"/>
    </row>
    <row r="296" ht="10.5" customHeight="1"/>
    <row r="297" spans="2:10" ht="45" customHeight="1">
      <c r="B297" s="222" t="s">
        <v>286</v>
      </c>
      <c r="C297" s="222"/>
      <c r="D297" s="222"/>
      <c r="E297" s="222"/>
      <c r="F297" s="222"/>
      <c r="G297" s="222"/>
      <c r="H297" s="222"/>
      <c r="I297" s="222"/>
      <c r="J297" s="222"/>
    </row>
    <row r="298" ht="15">
      <c r="D298" s="86"/>
    </row>
    <row r="299" spans="1:10" ht="15.75">
      <c r="A299" s="2">
        <v>14</v>
      </c>
      <c r="B299" s="223" t="s">
        <v>207</v>
      </c>
      <c r="C299" s="223"/>
      <c r="D299" s="223"/>
      <c r="E299" s="223"/>
      <c r="F299" s="223"/>
      <c r="G299" s="223"/>
      <c r="H299" s="223"/>
      <c r="I299" s="223"/>
      <c r="J299" s="223"/>
    </row>
    <row r="300" ht="10.5" customHeight="1"/>
    <row r="301" spans="2:10" ht="29.25" customHeight="1">
      <c r="B301" s="222" t="s">
        <v>208</v>
      </c>
      <c r="C301" s="222"/>
      <c r="D301" s="222"/>
      <c r="E301" s="222"/>
      <c r="F301" s="222"/>
      <c r="G301" s="222"/>
      <c r="H301" s="222"/>
      <c r="I301" s="222"/>
      <c r="J301" s="222"/>
    </row>
    <row r="303" spans="1:10" ht="15.75">
      <c r="A303" s="2">
        <v>15</v>
      </c>
      <c r="B303" s="223" t="s">
        <v>209</v>
      </c>
      <c r="C303" s="223"/>
      <c r="D303" s="223"/>
      <c r="E303" s="223"/>
      <c r="F303" s="223"/>
      <c r="G303" s="223"/>
      <c r="H303" s="223"/>
      <c r="I303" s="223"/>
      <c r="J303" s="223"/>
    </row>
    <row r="304" ht="10.5" customHeight="1"/>
    <row r="305" spans="2:10" ht="16.5" customHeight="1">
      <c r="B305" s="222" t="s">
        <v>210</v>
      </c>
      <c r="C305" s="222"/>
      <c r="D305" s="222"/>
      <c r="E305" s="222"/>
      <c r="F305" s="222"/>
      <c r="G305" s="222"/>
      <c r="H305" s="222"/>
      <c r="I305" s="222"/>
      <c r="J305" s="222"/>
    </row>
    <row r="306" spans="3:5" s="2" customFormat="1" ht="15.75" thickBot="1">
      <c r="C306" s="143" t="s">
        <v>140</v>
      </c>
      <c r="E306" s="156" t="s">
        <v>206</v>
      </c>
    </row>
    <row r="307" spans="3:5" s="2" customFormat="1" ht="15">
      <c r="C307" s="64" t="s">
        <v>211</v>
      </c>
      <c r="E307" s="65">
        <v>2131</v>
      </c>
    </row>
    <row r="308" spans="3:5" s="2" customFormat="1" ht="15">
      <c r="C308" s="64" t="s">
        <v>212</v>
      </c>
      <c r="E308" s="65">
        <v>24064</v>
      </c>
    </row>
    <row r="309" s="2" customFormat="1" ht="15.75" thickBot="1">
      <c r="E309" s="144">
        <f>SUM(E307:E308)</f>
        <v>26195</v>
      </c>
    </row>
    <row r="310" s="2" customFormat="1" ht="15.75" thickTop="1"/>
    <row r="311" spans="1:10" ht="15.75">
      <c r="A311" s="2">
        <v>16</v>
      </c>
      <c r="B311" s="223" t="s">
        <v>213</v>
      </c>
      <c r="C311" s="223"/>
      <c r="D311" s="223"/>
      <c r="E311" s="223"/>
      <c r="F311" s="223"/>
      <c r="G311" s="223"/>
      <c r="H311" s="223"/>
      <c r="I311" s="223"/>
      <c r="J311" s="223"/>
    </row>
    <row r="312" ht="10.5" customHeight="1"/>
    <row r="313" spans="2:10" ht="16.5" customHeight="1">
      <c r="B313" s="222" t="s">
        <v>221</v>
      </c>
      <c r="C313" s="222"/>
      <c r="D313" s="222"/>
      <c r="E313" s="222"/>
      <c r="F313" s="222"/>
      <c r="G313" s="222"/>
      <c r="H313" s="222"/>
      <c r="I313" s="222"/>
      <c r="J313" s="222"/>
    </row>
    <row r="316" spans="2:10" ht="27" customHeight="1">
      <c r="B316" s="215" t="s">
        <v>170</v>
      </c>
      <c r="C316" s="225"/>
      <c r="D316" s="225"/>
      <c r="E316" s="225"/>
      <c r="F316" s="225"/>
      <c r="G316" s="225"/>
      <c r="H316" s="225"/>
      <c r="I316" s="225"/>
      <c r="J316" s="225"/>
    </row>
    <row r="317" ht="10.5" customHeight="1"/>
    <row r="318" spans="2:10" ht="20.25" customHeight="1">
      <c r="B318" s="215" t="s">
        <v>214</v>
      </c>
      <c r="C318" s="225"/>
      <c r="D318" s="225"/>
      <c r="E318" s="225"/>
      <c r="F318" s="225"/>
      <c r="G318" s="225"/>
      <c r="H318" s="225"/>
      <c r="I318" s="225"/>
      <c r="J318" s="225"/>
    </row>
    <row r="319" ht="15">
      <c r="B319" s="45"/>
    </row>
    <row r="320" spans="1:11" ht="15.75">
      <c r="A320" s="2">
        <v>17</v>
      </c>
      <c r="B320" s="223" t="s">
        <v>215</v>
      </c>
      <c r="C320" s="223"/>
      <c r="D320" s="223"/>
      <c r="E320" s="223"/>
      <c r="F320" s="223"/>
      <c r="G320" s="223"/>
      <c r="H320" s="223"/>
      <c r="I320" s="223"/>
      <c r="J320" s="223"/>
      <c r="K320" s="170"/>
    </row>
    <row r="321" ht="10.5" customHeight="1"/>
    <row r="322" spans="2:10" ht="30" customHeight="1">
      <c r="B322" s="221" t="s">
        <v>294</v>
      </c>
      <c r="C322" s="221"/>
      <c r="D322" s="221"/>
      <c r="E322" s="221"/>
      <c r="F322" s="221"/>
      <c r="G322" s="221"/>
      <c r="H322" s="221"/>
      <c r="I322" s="221"/>
      <c r="J322" s="221"/>
    </row>
    <row r="323" spans="2:10" ht="10.5" customHeight="1">
      <c r="B323" s="197"/>
      <c r="C323" s="197"/>
      <c r="D323" s="197"/>
      <c r="E323" s="197"/>
      <c r="F323" s="197"/>
      <c r="G323" s="197"/>
      <c r="H323" s="197"/>
      <c r="I323" s="197"/>
      <c r="J323" s="197"/>
    </row>
    <row r="324" spans="2:10" ht="75.75" customHeight="1">
      <c r="B324" s="221" t="s">
        <v>293</v>
      </c>
      <c r="C324" s="221"/>
      <c r="D324" s="221"/>
      <c r="E324" s="221"/>
      <c r="F324" s="221"/>
      <c r="G324" s="221"/>
      <c r="H324" s="221"/>
      <c r="I324" s="221"/>
      <c r="J324" s="221"/>
    </row>
    <row r="325" spans="2:10" ht="10.5" customHeight="1">
      <c r="B325" s="197"/>
      <c r="C325" s="197"/>
      <c r="D325" s="197"/>
      <c r="E325" s="197"/>
      <c r="F325" s="197"/>
      <c r="G325" s="197"/>
      <c r="H325" s="197"/>
      <c r="I325" s="197"/>
      <c r="J325" s="197"/>
    </row>
    <row r="327" spans="1:11" ht="15.75">
      <c r="A327" s="2">
        <v>18</v>
      </c>
      <c r="B327" s="223" t="s">
        <v>216</v>
      </c>
      <c r="C327" s="223"/>
      <c r="D327" s="223"/>
      <c r="E327" s="223"/>
      <c r="F327" s="223"/>
      <c r="G327" s="223"/>
      <c r="H327" s="223"/>
      <c r="I327" s="223"/>
      <c r="J327" s="223"/>
      <c r="K327" s="170"/>
    </row>
    <row r="328" ht="10.5" customHeight="1"/>
    <row r="329" spans="2:10" ht="60.75" customHeight="1">
      <c r="B329" s="221" t="s">
        <v>288</v>
      </c>
      <c r="C329" s="221"/>
      <c r="D329" s="221"/>
      <c r="E329" s="221"/>
      <c r="F329" s="221"/>
      <c r="G329" s="221"/>
      <c r="H329" s="221"/>
      <c r="I329" s="221"/>
      <c r="J329" s="221"/>
    </row>
    <row r="332" spans="1:10" ht="15.75">
      <c r="A332" s="2">
        <v>19</v>
      </c>
      <c r="B332" s="223" t="s">
        <v>217</v>
      </c>
      <c r="C332" s="223"/>
      <c r="D332" s="223"/>
      <c r="E332" s="223"/>
      <c r="F332" s="223"/>
      <c r="G332" s="223"/>
      <c r="H332" s="223"/>
      <c r="I332" s="223"/>
      <c r="J332" s="223"/>
    </row>
    <row r="333" ht="10.5" customHeight="1"/>
    <row r="334" spans="2:11" ht="49.5" customHeight="1">
      <c r="B334" s="221" t="s">
        <v>289</v>
      </c>
      <c r="C334" s="221"/>
      <c r="D334" s="221"/>
      <c r="E334" s="221"/>
      <c r="F334" s="221"/>
      <c r="G334" s="221"/>
      <c r="H334" s="221"/>
      <c r="I334" s="221"/>
      <c r="J334" s="221"/>
      <c r="K334" s="170"/>
    </row>
    <row r="337" spans="1:10" ht="15.75">
      <c r="A337" s="2">
        <v>20</v>
      </c>
      <c r="B337" s="223" t="s">
        <v>218</v>
      </c>
      <c r="C337" s="223"/>
      <c r="D337" s="223"/>
      <c r="E337" s="223"/>
      <c r="F337" s="223"/>
      <c r="G337" s="223"/>
      <c r="H337" s="223"/>
      <c r="I337" s="223"/>
      <c r="J337" s="223"/>
    </row>
    <row r="338" ht="10.5" customHeight="1"/>
    <row r="339" spans="2:10" ht="16.5" customHeight="1">
      <c r="B339" s="222" t="s">
        <v>219</v>
      </c>
      <c r="C339" s="222"/>
      <c r="D339" s="222"/>
      <c r="E339" s="222"/>
      <c r="F339" s="222"/>
      <c r="G339" s="222"/>
      <c r="H339" s="222"/>
      <c r="I339" s="222"/>
      <c r="J339" s="222"/>
    </row>
    <row r="341" spans="1:10" ht="15.75">
      <c r="A341" s="2">
        <v>21</v>
      </c>
      <c r="B341" s="223" t="s">
        <v>220</v>
      </c>
      <c r="C341" s="223"/>
      <c r="D341" s="223"/>
      <c r="E341" s="223"/>
      <c r="F341" s="223"/>
      <c r="G341" s="223"/>
      <c r="H341" s="223"/>
      <c r="I341" s="223"/>
      <c r="J341" s="223"/>
    </row>
    <row r="342" spans="4:8" s="2" customFormat="1" ht="15">
      <c r="D342" s="224" t="s">
        <v>2</v>
      </c>
      <c r="E342" s="224"/>
      <c r="F342" s="64"/>
      <c r="G342" s="224" t="s">
        <v>3</v>
      </c>
      <c r="H342" s="224"/>
    </row>
    <row r="343" spans="4:8" s="2" customFormat="1" ht="15">
      <c r="D343" s="64" t="s">
        <v>78</v>
      </c>
      <c r="E343" s="64" t="s">
        <v>79</v>
      </c>
      <c r="F343" s="64"/>
      <c r="G343" s="64" t="s">
        <v>78</v>
      </c>
      <c r="H343" s="64" t="s">
        <v>79</v>
      </c>
    </row>
    <row r="344" spans="4:8" s="2" customFormat="1" ht="15.75" thickBot="1">
      <c r="D344" s="156" t="s">
        <v>206</v>
      </c>
      <c r="E344" s="156" t="s">
        <v>206</v>
      </c>
      <c r="F344" s="156"/>
      <c r="G344" s="156" t="s">
        <v>206</v>
      </c>
      <c r="H344" s="156" t="s">
        <v>206</v>
      </c>
    </row>
    <row r="345" s="2" customFormat="1" ht="15">
      <c r="B345" s="2" t="s">
        <v>229</v>
      </c>
    </row>
    <row r="346" spans="2:8" s="2" customFormat="1" ht="15">
      <c r="B346" s="99" t="s">
        <v>222</v>
      </c>
      <c r="D346" s="110">
        <v>868</v>
      </c>
      <c r="E346" s="110">
        <v>1080</v>
      </c>
      <c r="F346" s="110">
        <v>1092</v>
      </c>
      <c r="G346" s="110">
        <v>2312</v>
      </c>
      <c r="H346" s="199">
        <v>2173</v>
      </c>
    </row>
    <row r="347" spans="2:8" s="2" customFormat="1" ht="15">
      <c r="B347" s="99" t="s">
        <v>223</v>
      </c>
      <c r="D347" s="166">
        <v>3</v>
      </c>
      <c r="E347" s="166">
        <v>138</v>
      </c>
      <c r="F347" s="166">
        <v>39</v>
      </c>
      <c r="G347" s="166">
        <v>60</v>
      </c>
      <c r="H347" s="200">
        <v>177</v>
      </c>
    </row>
    <row r="348" spans="4:9" s="2" customFormat="1" ht="15">
      <c r="D348" s="110">
        <f aca="true" t="shared" si="5" ref="D348:I348">SUM(D346:D347)</f>
        <v>871</v>
      </c>
      <c r="E348" s="110">
        <f t="shared" si="5"/>
        <v>1218</v>
      </c>
      <c r="F348" s="110">
        <f t="shared" si="5"/>
        <v>1131</v>
      </c>
      <c r="G348" s="110">
        <f t="shared" si="5"/>
        <v>2372</v>
      </c>
      <c r="H348" s="199">
        <f t="shared" si="5"/>
        <v>2350</v>
      </c>
      <c r="I348" s="65">
        <f t="shared" si="5"/>
        <v>0</v>
      </c>
    </row>
    <row r="349" spans="2:8" s="2" customFormat="1" ht="15">
      <c r="B349" s="2" t="s">
        <v>224</v>
      </c>
      <c r="D349" s="110"/>
      <c r="E349" s="110"/>
      <c r="F349" s="110"/>
      <c r="G349" s="110"/>
      <c r="H349" s="199"/>
    </row>
    <row r="350" spans="2:8" s="2" customFormat="1" ht="15">
      <c r="B350" s="99" t="s">
        <v>222</v>
      </c>
      <c r="D350" s="110"/>
      <c r="E350" s="167">
        <v>0</v>
      </c>
      <c r="F350" s="110"/>
      <c r="G350" s="110"/>
      <c r="H350" s="199">
        <v>0</v>
      </c>
    </row>
    <row r="351" spans="4:8" s="2" customFormat="1" ht="15.75" thickBot="1">
      <c r="D351" s="168">
        <f>SUM(D348:D350)</f>
        <v>871</v>
      </c>
      <c r="E351" s="168">
        <f>SUM(E348:E350)</f>
        <v>1218</v>
      </c>
      <c r="F351" s="168">
        <f>SUM(F348:F350)</f>
        <v>1131</v>
      </c>
      <c r="G351" s="168">
        <f>SUM(G348:G350)</f>
        <v>2372</v>
      </c>
      <c r="H351" s="201">
        <f>SUM(H348:H350)</f>
        <v>2350</v>
      </c>
    </row>
    <row r="352" ht="15.75" thickTop="1"/>
    <row r="353" spans="2:10" ht="30.75" customHeight="1">
      <c r="B353" s="222"/>
      <c r="C353" s="222"/>
      <c r="D353" s="222"/>
      <c r="E353" s="222"/>
      <c r="F353" s="222"/>
      <c r="G353" s="222"/>
      <c r="H353" s="222"/>
      <c r="I353" s="222"/>
      <c r="J353" s="222"/>
    </row>
    <row r="356" spans="2:10" ht="24" customHeight="1">
      <c r="B356" s="215" t="s">
        <v>170</v>
      </c>
      <c r="C356" s="225"/>
      <c r="D356" s="225"/>
      <c r="E356" s="225"/>
      <c r="F356" s="225"/>
      <c r="G356" s="225"/>
      <c r="H356" s="225"/>
      <c r="I356" s="225"/>
      <c r="J356" s="225"/>
    </row>
    <row r="358" spans="1:10" ht="15.75">
      <c r="A358" s="2">
        <v>22</v>
      </c>
      <c r="B358" s="223" t="s">
        <v>225</v>
      </c>
      <c r="C358" s="223"/>
      <c r="D358" s="223"/>
      <c r="E358" s="223"/>
      <c r="F358" s="223"/>
      <c r="G358" s="223"/>
      <c r="H358" s="223"/>
      <c r="I358" s="223"/>
      <c r="J358" s="223"/>
    </row>
    <row r="359" ht="10.5" customHeight="1"/>
    <row r="360" spans="2:10" ht="16.5" customHeight="1">
      <c r="B360" s="222" t="s">
        <v>230</v>
      </c>
      <c r="C360" s="222"/>
      <c r="D360" s="222"/>
      <c r="E360" s="222"/>
      <c r="F360" s="222"/>
      <c r="G360" s="222"/>
      <c r="H360" s="222"/>
      <c r="I360" s="222"/>
      <c r="J360" s="222"/>
    </row>
    <row r="363" spans="1:10" ht="15.75">
      <c r="A363" s="2">
        <v>23</v>
      </c>
      <c r="B363" s="223" t="s">
        <v>226</v>
      </c>
      <c r="C363" s="223"/>
      <c r="D363" s="223"/>
      <c r="E363" s="223"/>
      <c r="F363" s="223"/>
      <c r="G363" s="223"/>
      <c r="H363" s="223"/>
      <c r="I363" s="223"/>
      <c r="J363" s="223"/>
    </row>
    <row r="364" ht="10.5" customHeight="1"/>
    <row r="365" spans="1:10" ht="16.5" customHeight="1">
      <c r="A365" s="64" t="s">
        <v>227</v>
      </c>
      <c r="B365" s="222" t="s">
        <v>231</v>
      </c>
      <c r="C365" s="222"/>
      <c r="D365" s="222"/>
      <c r="E365" s="222"/>
      <c r="F365" s="222"/>
      <c r="G365" s="222"/>
      <c r="H365" s="222"/>
      <c r="I365" s="222"/>
      <c r="J365" s="222"/>
    </row>
    <row r="366" spans="1:10" ht="16.5" customHeight="1">
      <c r="A366" s="64" t="s">
        <v>228</v>
      </c>
      <c r="B366" s="222" t="s">
        <v>232</v>
      </c>
      <c r="C366" s="222"/>
      <c r="D366" s="222"/>
      <c r="E366" s="222"/>
      <c r="F366" s="222"/>
      <c r="G366" s="222"/>
      <c r="H366" s="222"/>
      <c r="I366" s="222"/>
      <c r="J366" s="222"/>
    </row>
    <row r="369" spans="1:10" ht="15.75">
      <c r="A369" s="2">
        <v>24</v>
      </c>
      <c r="B369" s="223" t="s">
        <v>233</v>
      </c>
      <c r="C369" s="223"/>
      <c r="D369" s="223"/>
      <c r="E369" s="223"/>
      <c r="F369" s="223"/>
      <c r="G369" s="223"/>
      <c r="H369" s="223"/>
      <c r="I369" s="223"/>
      <c r="J369" s="223"/>
    </row>
    <row r="370" ht="10.5" customHeight="1"/>
    <row r="371" spans="2:10" ht="15">
      <c r="B371" s="222" t="s">
        <v>278</v>
      </c>
      <c r="C371" s="222"/>
      <c r="D371" s="222"/>
      <c r="E371" s="222"/>
      <c r="F371" s="222"/>
      <c r="G371" s="222"/>
      <c r="H371" s="222"/>
      <c r="I371" s="222"/>
      <c r="J371" s="222"/>
    </row>
    <row r="374" spans="1:10" ht="15.75">
      <c r="A374" s="2">
        <v>25</v>
      </c>
      <c r="B374" s="223" t="s">
        <v>234</v>
      </c>
      <c r="C374" s="223"/>
      <c r="D374" s="223"/>
      <c r="E374" s="223"/>
      <c r="F374" s="223"/>
      <c r="G374" s="223"/>
      <c r="H374" s="223"/>
      <c r="I374" s="223"/>
      <c r="J374" s="223"/>
    </row>
    <row r="375" ht="10.5" customHeight="1"/>
    <row r="376" spans="1:10" ht="16.5" customHeight="1">
      <c r="A376" s="64" t="s">
        <v>227</v>
      </c>
      <c r="B376" s="222" t="s">
        <v>246</v>
      </c>
      <c r="C376" s="222"/>
      <c r="D376" s="222"/>
      <c r="E376" s="222"/>
      <c r="F376" s="222"/>
      <c r="G376" s="222"/>
      <c r="H376" s="222"/>
      <c r="I376" s="222"/>
      <c r="J376" s="222"/>
    </row>
    <row r="377" ht="10.5" customHeight="1"/>
    <row r="378" spans="2:8" s="70" customFormat="1" ht="15">
      <c r="B378" s="148" t="s">
        <v>235</v>
      </c>
      <c r="C378" s="147"/>
      <c r="D378" s="147"/>
      <c r="E378" s="146" t="s">
        <v>236</v>
      </c>
      <c r="F378" s="147"/>
      <c r="G378" s="146" t="s">
        <v>237</v>
      </c>
      <c r="H378" s="146" t="s">
        <v>70</v>
      </c>
    </row>
    <row r="379" spans="2:8" s="70" customFormat="1" ht="15.75" thickBot="1">
      <c r="B379" s="162" t="s">
        <v>238</v>
      </c>
      <c r="C379" s="163"/>
      <c r="D379" s="163"/>
      <c r="E379" s="156" t="s">
        <v>206</v>
      </c>
      <c r="F379" s="163"/>
      <c r="G379" s="156" t="s">
        <v>206</v>
      </c>
      <c r="H379" s="156" t="s">
        <v>206</v>
      </c>
    </row>
    <row r="380" spans="2:8" s="70" customFormat="1" ht="15">
      <c r="B380" s="100" t="s">
        <v>243</v>
      </c>
      <c r="E380" s="183">
        <f>G84</f>
        <v>17600</v>
      </c>
      <c r="F380" s="183"/>
      <c r="G380" s="183">
        <f>G80</f>
        <v>2810</v>
      </c>
      <c r="H380" s="183">
        <f>SUM(E380:G380)</f>
        <v>20410</v>
      </c>
    </row>
    <row r="381" spans="2:8" s="70" customFormat="1" ht="15">
      <c r="B381" s="100" t="s">
        <v>244</v>
      </c>
      <c r="E381" s="198">
        <v>0</v>
      </c>
      <c r="F381" s="198"/>
      <c r="G381" s="198">
        <v>0</v>
      </c>
      <c r="H381" s="198">
        <f>SUM(E381:G381)</f>
        <v>0</v>
      </c>
    </row>
    <row r="382" spans="2:8" s="70" customFormat="1" ht="15.75" thickBot="1">
      <c r="B382" s="149" t="s">
        <v>70</v>
      </c>
      <c r="C382" s="150"/>
      <c r="D382" s="150"/>
      <c r="E382" s="193">
        <f>SUM(E380:E381)</f>
        <v>17600</v>
      </c>
      <c r="F382" s="193"/>
      <c r="G382" s="193">
        <f>SUM(G380:G381)</f>
        <v>2810</v>
      </c>
      <c r="H382" s="193">
        <f>SUM(H380:H381)</f>
        <v>20410</v>
      </c>
    </row>
    <row r="383" s="70" customFormat="1" ht="15.75" thickTop="1"/>
    <row r="384" spans="1:10" ht="27" customHeight="1">
      <c r="A384" s="145" t="s">
        <v>228</v>
      </c>
      <c r="B384" s="222" t="s">
        <v>247</v>
      </c>
      <c r="C384" s="222"/>
      <c r="D384" s="222"/>
      <c r="E384" s="222"/>
      <c r="F384" s="222"/>
      <c r="G384" s="222"/>
      <c r="H384" s="222"/>
      <c r="I384" s="222"/>
      <c r="J384" s="222"/>
    </row>
    <row r="387" spans="1:10" ht="15.75">
      <c r="A387" s="2">
        <v>26</v>
      </c>
      <c r="B387" s="223" t="s">
        <v>239</v>
      </c>
      <c r="C387" s="223"/>
      <c r="D387" s="223"/>
      <c r="E387" s="223"/>
      <c r="F387" s="223"/>
      <c r="G387" s="223"/>
      <c r="H387" s="223"/>
      <c r="I387" s="223"/>
      <c r="J387" s="223"/>
    </row>
    <row r="388" ht="10.5" customHeight="1"/>
    <row r="389" spans="1:10" ht="45.75" customHeight="1">
      <c r="A389" s="145" t="s">
        <v>227</v>
      </c>
      <c r="B389" s="222" t="s">
        <v>245</v>
      </c>
      <c r="C389" s="222"/>
      <c r="D389" s="222" t="s">
        <v>240</v>
      </c>
      <c r="E389" s="222"/>
      <c r="F389" s="222"/>
      <c r="G389" s="222"/>
      <c r="H389" s="222"/>
      <c r="I389" s="222"/>
      <c r="J389" s="222"/>
    </row>
    <row r="390" ht="10.5" customHeight="1"/>
    <row r="391" spans="1:10" ht="17.25" customHeight="1">
      <c r="A391" s="145" t="s">
        <v>228</v>
      </c>
      <c r="B391" s="222" t="s">
        <v>241</v>
      </c>
      <c r="C391" s="222"/>
      <c r="D391" s="222"/>
      <c r="E391" s="222"/>
      <c r="F391" s="222"/>
      <c r="G391" s="222"/>
      <c r="H391" s="222"/>
      <c r="I391" s="222"/>
      <c r="J391" s="222"/>
    </row>
    <row r="392" ht="10.5" customHeight="1"/>
    <row r="393" spans="1:10" ht="32.25" customHeight="1">
      <c r="A393" s="145" t="s">
        <v>242</v>
      </c>
      <c r="B393" s="222" t="s">
        <v>277</v>
      </c>
      <c r="C393" s="222"/>
      <c r="D393" s="222"/>
      <c r="E393" s="222"/>
      <c r="F393" s="222"/>
      <c r="G393" s="222"/>
      <c r="H393" s="222"/>
      <c r="I393" s="222"/>
      <c r="J393" s="222"/>
    </row>
    <row r="394" spans="1:8" s="2" customFormat="1" ht="15">
      <c r="A394" s="64"/>
      <c r="B394" s="146" t="s">
        <v>254</v>
      </c>
      <c r="C394" s="155"/>
      <c r="D394" s="146" t="s">
        <v>248</v>
      </c>
      <c r="E394" s="146" t="s">
        <v>250</v>
      </c>
      <c r="F394" s="146"/>
      <c r="G394" s="146" t="s">
        <v>252</v>
      </c>
      <c r="H394" s="64"/>
    </row>
    <row r="395" spans="1:8" s="2" customFormat="1" ht="15.75" thickBot="1">
      <c r="A395" s="64"/>
      <c r="B395" s="156" t="s">
        <v>255</v>
      </c>
      <c r="C395" s="154"/>
      <c r="D395" s="156" t="s">
        <v>249</v>
      </c>
      <c r="E395" s="156" t="s">
        <v>251</v>
      </c>
      <c r="F395" s="156"/>
      <c r="G395" s="156" t="s">
        <v>253</v>
      </c>
      <c r="H395" s="64"/>
    </row>
    <row r="396" spans="2:7" s="202" customFormat="1" ht="15">
      <c r="B396" s="203">
        <v>167</v>
      </c>
      <c r="D396" s="202">
        <v>384</v>
      </c>
      <c r="E396" s="204" t="s">
        <v>295</v>
      </c>
      <c r="G396" s="205">
        <v>39080</v>
      </c>
    </row>
    <row r="397" spans="2:7" s="202" customFormat="1" ht="15">
      <c r="B397" s="203">
        <v>88</v>
      </c>
      <c r="D397" s="202">
        <v>202</v>
      </c>
      <c r="E397" s="208">
        <v>2.3</v>
      </c>
      <c r="G397" s="205">
        <v>39113</v>
      </c>
    </row>
    <row r="398" spans="2:7" s="202" customFormat="1" ht="15">
      <c r="B398" s="206">
        <v>83</v>
      </c>
      <c r="D398" s="202">
        <v>302</v>
      </c>
      <c r="E398" s="208">
        <v>3.66</v>
      </c>
      <c r="G398" s="205">
        <v>38954</v>
      </c>
    </row>
    <row r="399" spans="3:5" s="202" customFormat="1" ht="15.75" thickBot="1">
      <c r="C399" s="204"/>
      <c r="D399" s="207">
        <f>SUM(D396:D398)</f>
        <v>888</v>
      </c>
      <c r="E399" s="204"/>
    </row>
    <row r="400" ht="15.75" thickTop="1"/>
    <row r="401" spans="2:10" ht="27" customHeight="1">
      <c r="B401" s="215" t="s">
        <v>170</v>
      </c>
      <c r="C401" s="225"/>
      <c r="D401" s="225"/>
      <c r="E401" s="225"/>
      <c r="F401" s="225"/>
      <c r="G401" s="225"/>
      <c r="H401" s="225"/>
      <c r="I401" s="225"/>
      <c r="J401" s="225"/>
    </row>
    <row r="403" spans="1:10" ht="15.75">
      <c r="A403" s="2">
        <v>27</v>
      </c>
      <c r="B403" s="223" t="s">
        <v>287</v>
      </c>
      <c r="C403" s="223"/>
      <c r="D403" s="223"/>
      <c r="E403" s="223"/>
      <c r="F403" s="223"/>
      <c r="G403" s="223"/>
      <c r="H403" s="223"/>
      <c r="I403" s="223"/>
      <c r="J403" s="223"/>
    </row>
    <row r="404" ht="10.5" customHeight="1"/>
    <row r="405" spans="1:10" ht="105.75" customHeight="1">
      <c r="A405" s="145"/>
      <c r="B405" s="222" t="s">
        <v>269</v>
      </c>
      <c r="C405" s="222"/>
      <c r="D405" s="222"/>
      <c r="E405" s="222"/>
      <c r="F405" s="222"/>
      <c r="G405" s="222"/>
      <c r="H405" s="222"/>
      <c r="I405" s="222"/>
      <c r="J405" s="222"/>
    </row>
    <row r="406" ht="10.5" customHeight="1"/>
    <row r="407" spans="1:10" ht="59.25" customHeight="1">
      <c r="A407" s="145"/>
      <c r="B407" s="222" t="s">
        <v>256</v>
      </c>
      <c r="C407" s="222"/>
      <c r="D407" s="222"/>
      <c r="E407" s="222"/>
      <c r="F407" s="222"/>
      <c r="G407" s="222"/>
      <c r="H407" s="222"/>
      <c r="I407" s="222"/>
      <c r="J407" s="222"/>
    </row>
    <row r="408" ht="10.5" customHeight="1"/>
    <row r="409" spans="1:10" s="197" customFormat="1" ht="16.5" customHeight="1">
      <c r="A409" s="196"/>
      <c r="B409" s="221" t="s">
        <v>276</v>
      </c>
      <c r="C409" s="221"/>
      <c r="D409" s="221"/>
      <c r="E409" s="221"/>
      <c r="F409" s="221"/>
      <c r="G409" s="221"/>
      <c r="H409" s="221"/>
      <c r="I409" s="221"/>
      <c r="J409" s="221"/>
    </row>
    <row r="411" spans="1:10" ht="15.75">
      <c r="A411" s="2">
        <v>28</v>
      </c>
      <c r="B411" s="223" t="s">
        <v>257</v>
      </c>
      <c r="C411" s="223"/>
      <c r="D411" s="223"/>
      <c r="E411" s="223"/>
      <c r="F411" s="223"/>
      <c r="G411" s="223"/>
      <c r="H411" s="223"/>
      <c r="I411" s="223"/>
      <c r="J411" s="223"/>
    </row>
    <row r="412" ht="10.5" customHeight="1"/>
    <row r="413" spans="1:10" ht="45" customHeight="1">
      <c r="A413" s="145" t="s">
        <v>227</v>
      </c>
      <c r="B413" s="221" t="s">
        <v>279</v>
      </c>
      <c r="C413" s="221"/>
      <c r="D413" s="221"/>
      <c r="E413" s="221"/>
      <c r="F413" s="221"/>
      <c r="G413" s="221"/>
      <c r="H413" s="221"/>
      <c r="I413" s="221"/>
      <c r="J413" s="221"/>
    </row>
    <row r="414" ht="10.5" customHeight="1"/>
    <row r="415" spans="1:10" ht="15.75" customHeight="1">
      <c r="A415" s="145" t="s">
        <v>228</v>
      </c>
      <c r="B415" s="222" t="s">
        <v>280</v>
      </c>
      <c r="C415" s="222"/>
      <c r="D415" s="222"/>
      <c r="E415" s="222"/>
      <c r="F415" s="222"/>
      <c r="G415" s="222"/>
      <c r="H415" s="222"/>
      <c r="I415" s="222"/>
      <c r="J415" s="222"/>
    </row>
    <row r="417" spans="1:10" ht="15.75">
      <c r="A417" s="2">
        <v>29</v>
      </c>
      <c r="B417" s="223" t="s">
        <v>258</v>
      </c>
      <c r="C417" s="223"/>
      <c r="D417" s="223"/>
      <c r="E417" s="223"/>
      <c r="F417" s="223"/>
      <c r="G417" s="223"/>
      <c r="H417" s="223"/>
      <c r="I417" s="223"/>
      <c r="J417" s="223"/>
    </row>
    <row r="418" spans="4:8" s="2" customFormat="1" ht="15">
      <c r="D418" s="224" t="s">
        <v>2</v>
      </c>
      <c r="E418" s="224"/>
      <c r="G418" s="224" t="s">
        <v>3</v>
      </c>
      <c r="H418" s="224"/>
    </row>
    <row r="419" spans="4:8" s="2" customFormat="1" ht="15.75" thickBot="1">
      <c r="D419" s="156" t="s">
        <v>78</v>
      </c>
      <c r="E419" s="156" t="s">
        <v>79</v>
      </c>
      <c r="F419" s="156"/>
      <c r="G419" s="156" t="s">
        <v>78</v>
      </c>
      <c r="H419" s="156" t="s">
        <v>79</v>
      </c>
    </row>
    <row r="420" s="2" customFormat="1" ht="15">
      <c r="B420" s="164" t="s">
        <v>259</v>
      </c>
    </row>
    <row r="421" spans="2:8" s="2" customFormat="1" ht="15">
      <c r="B421" s="64" t="s">
        <v>260</v>
      </c>
      <c r="C421" s="151" t="s">
        <v>206</v>
      </c>
      <c r="D421" s="110">
        <f>D28</f>
        <v>2740.3840000000027</v>
      </c>
      <c r="E421" s="110">
        <f>E28</f>
        <v>6736</v>
      </c>
      <c r="F421" s="110">
        <f>F28</f>
        <v>0</v>
      </c>
      <c r="G421" s="110">
        <f>G28</f>
        <v>7491.576999999996</v>
      </c>
      <c r="H421" s="110">
        <f>H28</f>
        <v>9909.948000000004</v>
      </c>
    </row>
    <row r="422" spans="2:8" s="2" customFormat="1" ht="27.75" customHeight="1">
      <c r="B422" s="46" t="s">
        <v>261</v>
      </c>
      <c r="C422" s="151" t="s">
        <v>262</v>
      </c>
      <c r="D422" s="110">
        <v>67756.7</v>
      </c>
      <c r="E422" s="110">
        <v>67351</v>
      </c>
      <c r="F422" s="110"/>
      <c r="G422" s="110">
        <f>D422</f>
        <v>67756.7</v>
      </c>
      <c r="H422" s="110">
        <f>E422</f>
        <v>67351</v>
      </c>
    </row>
    <row r="423" spans="2:3" s="2" customFormat="1" ht="15">
      <c r="B423" s="64"/>
      <c r="C423" s="1"/>
    </row>
    <row r="424" spans="2:8" s="2" customFormat="1" ht="15.75" thickBot="1">
      <c r="B424" s="153" t="s">
        <v>263</v>
      </c>
      <c r="C424" s="152" t="s">
        <v>264</v>
      </c>
      <c r="D424" s="195">
        <f>D421/D422*100</f>
        <v>4.044447264993725</v>
      </c>
      <c r="E424" s="165">
        <f>E421/E422*100</f>
        <v>10.001336283054446</v>
      </c>
      <c r="F424" s="165"/>
      <c r="G424" s="165">
        <f>G421/G422*100</f>
        <v>11.056584810063057</v>
      </c>
      <c r="H424" s="165">
        <f>H421/H422*100</f>
        <v>14.713883980935702</v>
      </c>
    </row>
    <row r="425" spans="2:8" s="2" customFormat="1" ht="15.75" thickTop="1">
      <c r="B425" s="65"/>
      <c r="C425" s="151"/>
      <c r="D425" s="110"/>
      <c r="E425" s="110"/>
      <c r="F425" s="110"/>
      <c r="G425" s="110"/>
      <c r="H425" s="110"/>
    </row>
    <row r="426" spans="2:8" s="2" customFormat="1" ht="15">
      <c r="B426" s="164" t="s">
        <v>265</v>
      </c>
      <c r="C426" s="151"/>
      <c r="D426" s="110"/>
      <c r="E426" s="110"/>
      <c r="F426" s="110"/>
      <c r="G426" s="110"/>
      <c r="H426" s="110"/>
    </row>
    <row r="427" spans="2:8" s="2" customFormat="1" ht="15">
      <c r="B427" s="64" t="s">
        <v>260</v>
      </c>
      <c r="C427" s="151" t="s">
        <v>206</v>
      </c>
      <c r="D427" s="110">
        <f>D421</f>
        <v>2740.3840000000027</v>
      </c>
      <c r="E427" s="110">
        <f>E421</f>
        <v>6736</v>
      </c>
      <c r="F427" s="110"/>
      <c r="G427" s="110">
        <f>G421</f>
        <v>7491.576999999996</v>
      </c>
      <c r="H427" s="110">
        <f>H421</f>
        <v>9909.948000000004</v>
      </c>
    </row>
    <row r="428" spans="2:8" s="2" customFormat="1" ht="27.75" customHeight="1">
      <c r="B428" s="46" t="s">
        <v>261</v>
      </c>
      <c r="C428" s="151" t="s">
        <v>262</v>
      </c>
      <c r="D428" s="110">
        <f>D422</f>
        <v>67756.7</v>
      </c>
      <c r="E428" s="110">
        <f>E422</f>
        <v>67351</v>
      </c>
      <c r="F428" s="110"/>
      <c r="G428" s="110">
        <f>G422</f>
        <v>67756.7</v>
      </c>
      <c r="H428" s="110">
        <f>H422</f>
        <v>67351</v>
      </c>
    </row>
    <row r="429" spans="2:8" s="2" customFormat="1" ht="15">
      <c r="B429" s="64" t="s">
        <v>266</v>
      </c>
      <c r="C429" s="151" t="s">
        <v>262</v>
      </c>
      <c r="D429" s="110">
        <v>135.473</v>
      </c>
      <c r="E429" s="110">
        <v>464</v>
      </c>
      <c r="F429" s="110"/>
      <c r="G429" s="110">
        <f>D429</f>
        <v>135.473</v>
      </c>
      <c r="H429" s="110">
        <f>E429</f>
        <v>464</v>
      </c>
    </row>
    <row r="430" spans="2:8" s="2" customFormat="1" ht="44.25" customHeight="1">
      <c r="B430" s="169" t="s">
        <v>267</v>
      </c>
      <c r="C430" s="151" t="s">
        <v>262</v>
      </c>
      <c r="D430" s="115">
        <f>SUM(D428:D429)</f>
        <v>67892.173</v>
      </c>
      <c r="E430" s="115">
        <f>SUM(E428:E429)</f>
        <v>67815</v>
      </c>
      <c r="F430" s="115"/>
      <c r="G430" s="115">
        <f>SUM(G428:G429)</f>
        <v>67892.173</v>
      </c>
      <c r="H430" s="115">
        <f>SUM(H428:H429)</f>
        <v>67815</v>
      </c>
    </row>
    <row r="431" spans="2:3" s="2" customFormat="1" ht="15">
      <c r="B431" s="64"/>
      <c r="C431" s="1"/>
    </row>
    <row r="432" spans="2:8" s="2" customFormat="1" ht="15.75" thickBot="1">
      <c r="B432" s="153" t="s">
        <v>268</v>
      </c>
      <c r="C432" s="152" t="s">
        <v>264</v>
      </c>
      <c r="D432" s="195">
        <f>D427/D430*100</f>
        <v>4.036376917851787</v>
      </c>
      <c r="E432" s="165">
        <f>E427/E430*100</f>
        <v>9.932905699329057</v>
      </c>
      <c r="F432" s="165"/>
      <c r="G432" s="165">
        <f>G427/G430*100</f>
        <v>11.034522344718582</v>
      </c>
      <c r="H432" s="165">
        <f>H427/H430*100</f>
        <v>14.613209466932101</v>
      </c>
    </row>
    <row r="433" spans="4:8" ht="15.75" thickTop="1">
      <c r="D433" s="123"/>
      <c r="E433" s="123"/>
      <c r="F433" s="123"/>
      <c r="G433" s="123"/>
      <c r="H433" s="123"/>
    </row>
  </sheetData>
  <mergeCells count="118">
    <mergeCell ref="B401:J401"/>
    <mergeCell ref="B415:J415"/>
    <mergeCell ref="B230:J230"/>
    <mergeCell ref="B232:J232"/>
    <mergeCell ref="B236:J236"/>
    <mergeCell ref="B238:J238"/>
    <mergeCell ref="B240:J240"/>
    <mergeCell ref="B268:D268"/>
    <mergeCell ref="B242:J242"/>
    <mergeCell ref="B292:J292"/>
    <mergeCell ref="G219:H219"/>
    <mergeCell ref="B226:J226"/>
    <mergeCell ref="B282:D282"/>
    <mergeCell ref="B187:J187"/>
    <mergeCell ref="B272:J272"/>
    <mergeCell ref="C212:H212"/>
    <mergeCell ref="C213:H213"/>
    <mergeCell ref="B214:J214"/>
    <mergeCell ref="B218:J218"/>
    <mergeCell ref="C208:H208"/>
    <mergeCell ref="C211:H211"/>
    <mergeCell ref="C204:H204"/>
    <mergeCell ref="C205:H205"/>
    <mergeCell ref="C206:H206"/>
    <mergeCell ref="C207:H207"/>
    <mergeCell ref="C202:H202"/>
    <mergeCell ref="C203:H203"/>
    <mergeCell ref="C209:H209"/>
    <mergeCell ref="C210:H210"/>
    <mergeCell ref="B248:J248"/>
    <mergeCell ref="B250:J250"/>
    <mergeCell ref="B246:J246"/>
    <mergeCell ref="B195:H195"/>
    <mergeCell ref="B197:J197"/>
    <mergeCell ref="B228:J228"/>
    <mergeCell ref="C198:H198"/>
    <mergeCell ref="C199:H199"/>
    <mergeCell ref="C200:H200"/>
    <mergeCell ref="C201:H201"/>
    <mergeCell ref="B311:J311"/>
    <mergeCell ref="B305:J305"/>
    <mergeCell ref="B274:J274"/>
    <mergeCell ref="B286:J286"/>
    <mergeCell ref="B290:J290"/>
    <mergeCell ref="B288:J288"/>
    <mergeCell ref="B193:J193"/>
    <mergeCell ref="B297:J297"/>
    <mergeCell ref="B299:J299"/>
    <mergeCell ref="B303:J303"/>
    <mergeCell ref="B301:J301"/>
    <mergeCell ref="B293:J293"/>
    <mergeCell ref="B295:J295"/>
    <mergeCell ref="B259:J259"/>
    <mergeCell ref="B252:J252"/>
    <mergeCell ref="B244:J244"/>
    <mergeCell ref="B322:J322"/>
    <mergeCell ref="B324:J324"/>
    <mergeCell ref="B327:J327"/>
    <mergeCell ref="B313:J313"/>
    <mergeCell ref="B320:J320"/>
    <mergeCell ref="B316:J316"/>
    <mergeCell ref="B318:J318"/>
    <mergeCell ref="B191:J191"/>
    <mergeCell ref="B358:J358"/>
    <mergeCell ref="B341:J341"/>
    <mergeCell ref="B334:J334"/>
    <mergeCell ref="B339:J339"/>
    <mergeCell ref="G342:H342"/>
    <mergeCell ref="D342:E342"/>
    <mergeCell ref="B329:J329"/>
    <mergeCell ref="B332:J332"/>
    <mergeCell ref="B337:J337"/>
    <mergeCell ref="B371:J371"/>
    <mergeCell ref="B374:J374"/>
    <mergeCell ref="B376:J376"/>
    <mergeCell ref="B353:J353"/>
    <mergeCell ref="B356:J356"/>
    <mergeCell ref="B360:J360"/>
    <mergeCell ref="B365:J365"/>
    <mergeCell ref="B366:J366"/>
    <mergeCell ref="B369:J369"/>
    <mergeCell ref="B417:J417"/>
    <mergeCell ref="D418:E418"/>
    <mergeCell ref="G418:H418"/>
    <mergeCell ref="B405:J405"/>
    <mergeCell ref="B407:J407"/>
    <mergeCell ref="B409:J409"/>
    <mergeCell ref="B411:J411"/>
    <mergeCell ref="B185:H185"/>
    <mergeCell ref="B189:H189"/>
    <mergeCell ref="B413:J413"/>
    <mergeCell ref="B391:J391"/>
    <mergeCell ref="B393:J393"/>
    <mergeCell ref="B403:J403"/>
    <mergeCell ref="B387:J387"/>
    <mergeCell ref="B389:J389"/>
    <mergeCell ref="B384:J384"/>
    <mergeCell ref="B363:J363"/>
    <mergeCell ref="B7:H7"/>
    <mergeCell ref="B8:H8"/>
    <mergeCell ref="B10:H10"/>
    <mergeCell ref="D12:E12"/>
    <mergeCell ref="G12:H12"/>
    <mergeCell ref="B71:H71"/>
    <mergeCell ref="B91:D91"/>
    <mergeCell ref="B93:E93"/>
    <mergeCell ref="B139:J139"/>
    <mergeCell ref="B108:C108"/>
    <mergeCell ref="B99:J99"/>
    <mergeCell ref="B123:C123"/>
    <mergeCell ref="B97:H97"/>
    <mergeCell ref="E101:G101"/>
    <mergeCell ref="B138:H138"/>
    <mergeCell ref="B48:H48"/>
    <mergeCell ref="B50:H50"/>
    <mergeCell ref="B53:B55"/>
    <mergeCell ref="E53:E55"/>
    <mergeCell ref="G53:G55"/>
  </mergeCells>
  <printOptions/>
  <pageMargins left="0.5" right="0.1" top="0.5" bottom="0.5" header="0.5" footer="0.2"/>
  <pageSetup horizontalDpi="600" verticalDpi="600" orientation="portrait" paperSize="9" scale="90" r:id="rId2"/>
  <headerFooter alignWithMargins="0">
    <oddFooter>&amp;R&amp;P</oddFooter>
  </headerFooter>
  <rowBreaks count="9" manualBreakCount="9">
    <brk id="48" max="255" man="1"/>
    <brk id="97" max="9" man="1"/>
    <brk id="138" max="9" man="1"/>
    <brk id="185" max="9" man="1"/>
    <brk id="229" max="9" man="1"/>
    <brk id="271" max="9" man="1"/>
    <brk id="315" max="9" man="1"/>
    <brk id="355" max="9" man="1"/>
    <brk id="400"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Felicia</dc:creator>
  <cp:keywords/>
  <dc:description/>
  <cp:lastModifiedBy>user</cp:lastModifiedBy>
  <cp:lastPrinted>2006-08-23T09:07:28Z</cp:lastPrinted>
  <dcterms:created xsi:type="dcterms:W3CDTF">2006-06-14T08:47:52Z</dcterms:created>
  <dcterms:modified xsi:type="dcterms:W3CDTF">2006-08-23T09:20:06Z</dcterms:modified>
  <cp:category/>
  <cp:version/>
  <cp:contentType/>
  <cp:contentStatus/>
</cp:coreProperties>
</file>